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710" windowHeight="8290" activeTab="0"/>
  </bookViews>
  <sheets>
    <sheet name="Sheet1" sheetId="1" r:id="rId1"/>
    <sheet name="工作表1" sheetId="2" r:id="rId2"/>
  </sheets>
  <definedNames>
    <definedName name="_xlnm.Print_Area" localSheetId="0">'Sheet1'!$A$1:$G$83</definedName>
    <definedName name="_xlnm.Print_Area" localSheetId="1">'工作表1'!$A$1:$G$183</definedName>
    <definedName name="_xlnm.Print_Titles" localSheetId="0">'Sheet1'!$1:$4</definedName>
    <definedName name="_xlnm.Print_Titles" localSheetId="1">'工作表1'!$1:$4</definedName>
  </definedNames>
  <calcPr fullCalcOnLoad="1"/>
</workbook>
</file>

<file path=xl/sharedStrings.xml><?xml version="1.0" encoding="utf-8"?>
<sst xmlns="http://schemas.openxmlformats.org/spreadsheetml/2006/main" count="527" uniqueCount="450">
  <si>
    <t>高雄市立成功啟智學校</t>
  </si>
  <si>
    <t>單位：元</t>
  </si>
  <si>
    <t>日期</t>
  </si>
  <si>
    <t>記帳
憑證</t>
  </si>
  <si>
    <t>摘要</t>
  </si>
  <si>
    <t>本年收入</t>
  </si>
  <si>
    <t>本年支出</t>
  </si>
  <si>
    <t>結餘</t>
  </si>
  <si>
    <t>急難救助金</t>
  </si>
  <si>
    <t>改善校園設施及推動校務運作經費</t>
  </si>
  <si>
    <t>105年度捐款收支明細表</t>
  </si>
  <si>
    <t>撥還零用金：104.學年度春季教外教學－停車費</t>
  </si>
  <si>
    <t>付協信遊覽通運有限公司：104.學年度春季教外教學－租車費38,800元、司機鐘點費1610元</t>
  </si>
  <si>
    <t>撥還零用金：104.學年度春季教外教學－路線場勘門票</t>
  </si>
  <si>
    <t>校外教學捐款</t>
  </si>
  <si>
    <t>歲末學生活動捐款</t>
  </si>
  <si>
    <t>撥還零用金：歲末學生活動捐款－105.學年度歲末社區學生聯誼活動學生表現優良獎品－彩色筆等７項</t>
  </si>
  <si>
    <t>撥還零用金：歲末學生活動捐款－105.學年度歲末社區學生聯誼參與活動學生獎品－小拐杖糖等12項</t>
  </si>
  <si>
    <t>撥還零用金：歲末學生活動捐款－105.學年度歲末社區學生聯誼活動雜支－標籤紙等３項</t>
  </si>
  <si>
    <t>撥還零用金：歲末學生活動捐款－105.學年度歲末社區學生聯誼活動雜支－紙膠帶等2項</t>
  </si>
  <si>
    <t>中鋼運通愛心社捐款</t>
  </si>
  <si>
    <t>撥還零用金：校慶暨母親節－氣球拱門</t>
  </si>
  <si>
    <t>撥還零用金：校慶暨母親節礦泉水</t>
  </si>
  <si>
    <t>撥還零用金：畢業照3000元及沖洗費60張*60元</t>
  </si>
  <si>
    <t>撥還零用金：第19屆畢業典禮用－校長獎獎品</t>
  </si>
  <si>
    <t>撥還零用金：第19屆畢業典禮用－場地佈置－造形拱門2500球花500.</t>
  </si>
  <si>
    <t>撥還零用金：第19屆畢業典禮用－花束</t>
  </si>
  <si>
    <t>付105.02月聯課活動教師林香泙勞保費公付款</t>
  </si>
  <si>
    <t>付105.03月聯課活動教師林香泙勞保費公付款</t>
  </si>
  <si>
    <t>付105.04月聯課活動教師林香泙勞保費公付款</t>
  </si>
  <si>
    <t>付105.05月聯課活動教師林香泙勞保費公付款</t>
  </si>
  <si>
    <t>付105.06月聯課活動教師林香泙勞保費公付款</t>
  </si>
  <si>
    <t>付105.02月聯課活動講師林香泙勞工退休金提繳費－新制</t>
  </si>
  <si>
    <t>付105.03月聯課活動講師林香泙勞工退休金提繳費－新制</t>
  </si>
  <si>
    <t>付105.04月聯課活動講師林香泙勞工退休金提繳費－新制</t>
  </si>
  <si>
    <t>付105.05月聯課活動講師林香泙勞工退休金提繳費－新制</t>
  </si>
  <si>
    <t>付105.06月聯課活動講師林香泙勞工退休金提繳費－新制</t>
  </si>
  <si>
    <t>撥還零用金：105.09月聯課活動教師李苑菱鐘點費9/2.9.10.23.30</t>
  </si>
  <si>
    <t>撥還零用金：105.10月聯課活動教師李苑菱鐘點費10/7.14.21.28</t>
  </si>
  <si>
    <t>撥還零用金：105.11月聯課活動教師李苑菱鐘點費</t>
  </si>
  <si>
    <t>撥還零用金：105.12月聯課活動教師李苑菱鐘點費12/2.9.16.23.30</t>
  </si>
  <si>
    <t>付105.11月二代健保補充保費公付款（李苑菱105.11月鐘點費）</t>
  </si>
  <si>
    <t>付105.12月二代健保補充保費公付款（李苑菱105.12月鐘點費）</t>
  </si>
  <si>
    <t>付105.09月聯課活動教師李苑菱勞保費公付款</t>
  </si>
  <si>
    <t>付105.10月聯課活動教師李苑菱勞保費公付款</t>
  </si>
  <si>
    <t>付105.11月聯課活動教師李苑菱勞保費公付款</t>
  </si>
  <si>
    <t>付105.09月聯課活動講師李苑菱勞工退休金提繳費公付款－新制</t>
  </si>
  <si>
    <t>付105.10月聯課活動講師李苑菱勞工退休金提繳費公付款－新制</t>
  </si>
  <si>
    <t>付105.11月聯課活動講師李苑菱勞工退休金提繳費公付款－新制</t>
  </si>
  <si>
    <t>300150
400057</t>
  </si>
  <si>
    <t>校慶捐款</t>
  </si>
  <si>
    <t>撥還零用金：校慶－親職教育活動－伊甸工作人員便當210.元、闖關遊戲獎品1377元、材料費204.元</t>
  </si>
  <si>
    <t>收周黃正訓：校慶活動捐款</t>
  </si>
  <si>
    <t>AA001950</t>
  </si>
  <si>
    <t>收林得祿：校慶活動捐款</t>
  </si>
  <si>
    <t>AA001951</t>
  </si>
  <si>
    <t>收張簡立助：校慶活動捐款</t>
  </si>
  <si>
    <t>AA001952</t>
  </si>
  <si>
    <t>收陳老參：校慶活動捐款</t>
  </si>
  <si>
    <t>AA001953</t>
  </si>
  <si>
    <t>收林錦城：校慶活動捐款</t>
  </si>
  <si>
    <t>AA001954</t>
  </si>
  <si>
    <t>收張簡玲娟：校慶活動捐款</t>
  </si>
  <si>
    <t>AA001955</t>
  </si>
  <si>
    <t>獅子會捐款</t>
  </si>
  <si>
    <t>收黃廣信－國際獅子會300E2區第一專區－捐贈本校教育經費</t>
  </si>
  <si>
    <t>AA002145</t>
  </si>
  <si>
    <t>收陳燈慎－國際獅子會300E2區第一專區－捐贈本校教育經費</t>
  </si>
  <si>
    <t>AA002146</t>
  </si>
  <si>
    <t>收陳萬淵－國際獅子會300E2區第一專區－捐贈本校教育經費</t>
  </si>
  <si>
    <t>AA002147</t>
  </si>
  <si>
    <t>收陳文鎮－國際獅子會300E2區第一專區－捐贈本校教育經費</t>
  </si>
  <si>
    <t>AA002148</t>
  </si>
  <si>
    <t>收鍾宏英－國際獅子會300E2區第一專區－捐贈本校教育經費</t>
  </si>
  <si>
    <t>AA002149</t>
  </si>
  <si>
    <t>收方志文－國際獅子會300E2區第一專區－捐贈本校教育經費</t>
  </si>
  <si>
    <t>AA002150</t>
  </si>
  <si>
    <t>收中央獅子會－國際獅子會300E2區第一專區－捐贈本校教育經費</t>
  </si>
  <si>
    <t>AA002151</t>
  </si>
  <si>
    <t>收中宜獅子會－國際獅子會300E2區第一專區－捐贈本校教育經費</t>
  </si>
  <si>
    <t>AA002152</t>
  </si>
  <si>
    <t>AA002153</t>
  </si>
  <si>
    <t>收大眾獅子會－國際獅子會300E2區第一專區－捐贈本校教育經費</t>
  </si>
  <si>
    <t>AA002154</t>
  </si>
  <si>
    <t>收中興獅子會－國際獅子會300E2區第一專區－捐贈本校教育經費</t>
  </si>
  <si>
    <t>AA002155</t>
  </si>
  <si>
    <t>收東區獅子會－國際獅子會300E2區第一專區－捐贈本校教育經費</t>
  </si>
  <si>
    <t>AA002156</t>
  </si>
  <si>
    <t>收長城獅子會－國際獅子會300E2區第一專區－捐贈本校教育經費</t>
  </si>
  <si>
    <t>AA002157</t>
  </si>
  <si>
    <t>收曾明智－國際獅子會300E2區第一專區－捐贈本校教育經費</t>
  </si>
  <si>
    <t>AA002158</t>
  </si>
  <si>
    <t>收光明獅子會－國際獅子會300E2區第一專區－捐贈本校教育經費</t>
  </si>
  <si>
    <t>AA002159</t>
  </si>
  <si>
    <t>收鳴鳳獅子會－國際獅子會300E2區第一專區－捐贈本校教育經費</t>
  </si>
  <si>
    <t>AA002160</t>
  </si>
  <si>
    <t>收金鳳凰獅子會－國際獅子會300E2區第一專區－捐贈本校教育經費</t>
  </si>
  <si>
    <t>AA002161</t>
  </si>
  <si>
    <t>收創世紀獅子會－國際獅子會300E2區第一專區－捐贈本校教育經費</t>
  </si>
  <si>
    <t>AA002162</t>
  </si>
  <si>
    <t>撥還零用金：105.09月聯課活動教師顏宛揚鐘點費9/2.9.10.23.30</t>
  </si>
  <si>
    <t>撥還零用金：105.10月聯課活動教師顏宛揚鐘點費10/7.14.21.28</t>
  </si>
  <si>
    <t>撥還零用金：105.11月聯課活動教師蔡宜倫鐘點費11/4.18.25</t>
  </si>
  <si>
    <t>撥還零用金：105.12月聯課活動教師蔡宜倫鐘點費12/2.09.16.23.30</t>
  </si>
  <si>
    <t>付105.10月二代健保補充保費公付款（顏宛揚105.10月鐘點費）</t>
  </si>
  <si>
    <t>付105.11月二代健保補充保費公付款（蔡宜倫105.11月鐘點費）</t>
  </si>
  <si>
    <t>付105.12月二代健保補充保費公付款（蔡宜倫105.12月鐘點費）</t>
  </si>
  <si>
    <t>付105.09月聯課活動教師顏宛揚勞保費公付款</t>
  </si>
  <si>
    <t>付105.10月聯課活動教師顏宛揚勞保費公付款</t>
  </si>
  <si>
    <t>付105.11月聯課活動教師蔡宜倫勞保費公付款</t>
  </si>
  <si>
    <t>付105.09月聯課活動講師顏宛揚勞工退休金提繳費公付款－新制</t>
  </si>
  <si>
    <t>付105.10月聯課活動講師顏宛揚勞工退休金提繳費－新制</t>
  </si>
  <si>
    <t>付105.11月聯課活動講師蔡宜倫勞工退休金提繳費－新制</t>
  </si>
  <si>
    <t>300249
400087</t>
  </si>
  <si>
    <t>10/12
12/19</t>
  </si>
  <si>
    <t>300249
400088</t>
  </si>
  <si>
    <t>付私立傑出外語升學文理短期補習班：105.12月課後照顧班服務費24,318分攤款</t>
  </si>
  <si>
    <t>300006
400003</t>
  </si>
  <si>
    <t>付明台產物保險〈股〉高雄分公司105.年公務車保險費46,097分攤款</t>
  </si>
  <si>
    <t>收華光工程顧問股份有限公司－捐贈本校校園環境與教學設施</t>
  </si>
  <si>
    <t>AA001611</t>
  </si>
  <si>
    <t>收涂進法：高雄市醒化慈善會捐助本校清寒學生助學金</t>
  </si>
  <si>
    <t>AA001612</t>
  </si>
  <si>
    <t>收陳金輝：高雄市醒化慈善會捐助本校清寒學生助學金</t>
  </si>
  <si>
    <t>AA001613</t>
  </si>
  <si>
    <t>收張淑惠：高雄市醒化慈善會捐助本校清寒學生助學金</t>
  </si>
  <si>
    <t>AA001614</t>
  </si>
  <si>
    <t>收林願雄：高雄市醒化慈善會捐助本校清寒學生助學金</t>
  </si>
  <si>
    <t>AA001615</t>
  </si>
  <si>
    <t>300011
400005</t>
  </si>
  <si>
    <t>付喬太視聴科技有限公司五樓會議室擴大機乙台</t>
  </si>
  <si>
    <t>AA001673</t>
  </si>
  <si>
    <t>AA001810</t>
  </si>
  <si>
    <t>付高岩實業有限公司：自走式割草機23,000元，長臂鏈鋸14,200元</t>
  </si>
  <si>
    <t>付京韋土木包工業：行政樓三樓茶水間防漏工程款</t>
  </si>
  <si>
    <t>付鑫泉事業有限公司：RO逆滲透純水主機</t>
  </si>
  <si>
    <t>收建利環保顧問股份有限公司－捐贈本校校園環境與教學設施</t>
  </si>
  <si>
    <t>AA001928</t>
  </si>
  <si>
    <t>AA001942</t>
  </si>
  <si>
    <t>AA001949</t>
  </si>
  <si>
    <t>撥還零用金：郭昱佑－住院慰問禮品</t>
  </si>
  <si>
    <t>AA001969</t>
  </si>
  <si>
    <t>AA001973</t>
  </si>
  <si>
    <t>AA001988</t>
  </si>
  <si>
    <t>AA002008</t>
  </si>
  <si>
    <t>AA002140</t>
  </si>
  <si>
    <t>AA002166</t>
  </si>
  <si>
    <t>AA002189</t>
  </si>
  <si>
    <t>AA002198</t>
  </si>
  <si>
    <t>收陳者翰：105.年送愛到成智慈善捐贈活動捐款</t>
  </si>
  <si>
    <t>收林哲雄：105.年送愛到成智慈善捐贈活動捐款</t>
  </si>
  <si>
    <t>收黃明德：105.年送愛到成智慈善捐贈活動捐款</t>
  </si>
  <si>
    <t>收康文馨：105.年送愛到成智慈善捐贈活動捐款</t>
  </si>
  <si>
    <t>收高素娥：105.年送愛到成智慈善捐贈活動捐款</t>
  </si>
  <si>
    <t>收黃淑芳：105.年送愛到成智慈善捐贈活動捐款</t>
  </si>
  <si>
    <t>收湯文宏：105.年送愛到成智慈善捐贈活動捐款</t>
  </si>
  <si>
    <t>收陳辰雄：105.年送愛到成智慈善捐贈活動捐款</t>
  </si>
  <si>
    <t>收張皓發：105.年送愛到成智慈善捐贈活動捐款</t>
  </si>
  <si>
    <t>收許鎮宏：105.年送愛到成智慈善捐贈活動捐款</t>
  </si>
  <si>
    <t>收王南凱：105.年送愛到成智慈善捐贈活動捐款</t>
  </si>
  <si>
    <t>收黃清吉：105.年送愛到成智慈善捐贈活動捐款</t>
  </si>
  <si>
    <t>收丁建華：105.年送愛到成智慈善捐贈活動捐款</t>
  </si>
  <si>
    <t>收沈曉雯：105.年送愛到成智慈善捐贈活動捐款</t>
  </si>
  <si>
    <t>收蔡孟蓉：105.年送愛到成智慈善捐贈活動捐款</t>
  </si>
  <si>
    <t>收王任秋：105.年送愛到成智慈善捐贈活動捐款</t>
  </si>
  <si>
    <t>收張玲瑋：105.年送愛到成智慈善捐贈活動捐款</t>
  </si>
  <si>
    <t>收陳炯甫：105.年送愛到成智慈善捐贈活動捐款</t>
  </si>
  <si>
    <t>收簡錦霞：105.年送愛到成智慈善捐贈活動捐款</t>
  </si>
  <si>
    <t>收潘佳玲：105.年送愛到成智慈善捐贈活動捐款</t>
  </si>
  <si>
    <t>收魏佳茵：105.年送愛到成智慈善捐贈活動捐款</t>
  </si>
  <si>
    <t>收林宥利：105.年送愛到成智慈善捐贈活動捐款</t>
  </si>
  <si>
    <t>收葉美玉：105.年送愛到成智慈善捐贈活動捐款</t>
  </si>
  <si>
    <t>收王家龍：105.年送愛到成智慈善捐贈活動捐款</t>
  </si>
  <si>
    <t>收林廷勳：105.年送愛到成智慈善捐贈活動捐款</t>
  </si>
  <si>
    <t>收蘇富里：105.年送愛到成智慈善捐贈活動捐款</t>
  </si>
  <si>
    <t>收楊淵源：105.年送愛到成智慈善捐贈活動捐款</t>
  </si>
  <si>
    <t>收龍耀宗：105.年送愛到成智慈善捐贈活動捐款</t>
  </si>
  <si>
    <t>收于國利：105.年送愛到成智慈善捐贈活動捐款</t>
  </si>
  <si>
    <t>收呂榮富：105.年送愛到成智慈善捐贈活動捐款</t>
  </si>
  <si>
    <t>收陳文儀：105.年送愛到成智慈善捐贈活動捐款</t>
  </si>
  <si>
    <t>收鄭宏裕：105.年送愛到成智慈善捐贈活動捐款</t>
  </si>
  <si>
    <t>收蘇玉英：105.年送愛到成智慈善捐贈活動捐款</t>
  </si>
  <si>
    <t>收莊明昇：105.年送愛到成智慈善捐贈活動捐款</t>
  </si>
  <si>
    <t>收謝文欽：105.年送愛到成智慈善捐贈活動捐款</t>
  </si>
  <si>
    <t>收江榮發：105.年送愛到成智慈善捐贈活動捐款</t>
  </si>
  <si>
    <t>收高嘉鈴：105.年送愛到成智慈善捐贈活動捐款</t>
  </si>
  <si>
    <t>收夏碧珠：105.年送愛到成智慈善捐贈活動捐款</t>
  </si>
  <si>
    <t>收興和聯運有限公司：105.年送愛到成智慈善捐贈活動捐款</t>
  </si>
  <si>
    <t>收國際獅子會台灣總會高雄市第二支會：105.年送愛到成智慈善捐贈活動捐款（轉存財政局）</t>
  </si>
  <si>
    <t>付全存保企業有限公司：課桌椅50*1,350元</t>
  </si>
  <si>
    <t>付陞燦有限公司：生活實習教室流理台廚具</t>
  </si>
  <si>
    <t>300053
400020</t>
  </si>
  <si>
    <t>付喬太視聽科技有限公司：校園監視器增設</t>
  </si>
  <si>
    <t>AA001650
AA001651
AA001652</t>
  </si>
  <si>
    <t>收蕭瑞宏90,000元、陳永雄20,000元、許茹儀591.元：中鋼運通愛心社捐款（轉存財政局）</t>
  </si>
  <si>
    <t>300024
400014</t>
  </si>
  <si>
    <t>撥還零用金：105.03月聯課活動教師林香泙鐘點費3/4.11.25</t>
  </si>
  <si>
    <t>撥還零用金：105.04月聯課活動教師林香泙鐘點費4/1.8.15.22.29</t>
  </si>
  <si>
    <t>撥還零用金：105.05月聯課活動教師林香泙鐘點費5/6.13.20.27</t>
  </si>
  <si>
    <t>撥還零用金：105.06/3.17.24日聯課活動教師林香泙鐘點費</t>
  </si>
  <si>
    <t>付105.01月二代健保補充保費公付款（林香泙105.01月鐘點費）</t>
  </si>
  <si>
    <t>付105.02月二代健保補充保費公付款（林香泙105.02月鐘點費）</t>
  </si>
  <si>
    <t>付105.03月二代健保補充保費公付款（林香泙105.03月鐘點費）</t>
  </si>
  <si>
    <t>付105.01月聯課活動教師林香泙勞保費公付款</t>
  </si>
  <si>
    <t>付105.01月聯課活動講師林香泙勞工退休金提繳費－新制</t>
  </si>
  <si>
    <t>撥還零用金：105.02月聯課活動教師林香泙鐘點費2/19.20.26</t>
  </si>
  <si>
    <t>收據編號</t>
  </si>
  <si>
    <t>轉收：送愛到成智慈善捐款－學生校外教學補助學生交通及午餐費</t>
  </si>
  <si>
    <t>撥還零用金：高二乙徐璿淯住院醫療費</t>
  </si>
  <si>
    <t>撥還零用金：國一李駿典生活濟助費</t>
  </si>
  <si>
    <t>撥還零用金：補助高職清寒新生夏季體育服裝費</t>
  </si>
  <si>
    <t>科目轉正：105.01月聯課活動教師林香泙鐘點費1/8.15</t>
  </si>
  <si>
    <t>撥還零用金：劉素婚－104.#2學期家長成長團體－拼布包研習－講師鐘點費</t>
  </si>
  <si>
    <t>撥還零用金：劉素婚－105.#1學期家長成長團體－拼布包研習－講師鐘點費105.10/18-12/6日共20小時</t>
  </si>
  <si>
    <t>付劉惠美：7/15暑期親子共學成長活動經費（導覽1500材料費3000午餐7500租車1840保險980.雜支180.）</t>
  </si>
  <si>
    <t>撥還零用金：105.#1學期家長成長團體－手工皂研習－陳昭阡－講師鐘點費</t>
  </si>
  <si>
    <t>預借劉惠美：105.#1學期家長成長團體－手工皂研習－材料費</t>
  </si>
  <si>
    <t>預借劉惠美：105.#1學期家長成長團體－拼布包研習－材料費</t>
  </si>
  <si>
    <t>付明江泰電動捲門材料行：梅姬颱風－側門電動馬達維修－捲門機14,700元、電子控制器2625元</t>
  </si>
  <si>
    <t>付億榮科技有限公司：莫蘭蒂颱風－東西側浪板圍籬傾倒修理等六項</t>
  </si>
  <si>
    <t>付喜雄機械有限公司：莫蘭蒂颱風植物園棚架整修工程款</t>
  </si>
  <si>
    <t>付台灣精農開發股份有限公司：莫蘭蒂颱風樹木清運款</t>
  </si>
  <si>
    <t>AA001618</t>
  </si>
  <si>
    <t>AA001619</t>
  </si>
  <si>
    <t>AA001620</t>
  </si>
  <si>
    <t>AA001621</t>
  </si>
  <si>
    <t>AA001622</t>
  </si>
  <si>
    <t>AA001624</t>
  </si>
  <si>
    <t>AA001625</t>
  </si>
  <si>
    <t>AA001626</t>
  </si>
  <si>
    <t>AA001627</t>
  </si>
  <si>
    <t>AA001628</t>
  </si>
  <si>
    <t>AA001629</t>
  </si>
  <si>
    <t>AA001630</t>
  </si>
  <si>
    <t>AA001631</t>
  </si>
  <si>
    <t>AA001632</t>
  </si>
  <si>
    <t>AA001633</t>
  </si>
  <si>
    <t>AA001634</t>
  </si>
  <si>
    <t>AA001635</t>
  </si>
  <si>
    <t>AA001636</t>
  </si>
  <si>
    <t>AA001637</t>
  </si>
  <si>
    <t>AA001638</t>
  </si>
  <si>
    <t>AA001639</t>
  </si>
  <si>
    <t>AA001640</t>
  </si>
  <si>
    <t>AA001645</t>
  </si>
  <si>
    <t>AA001646</t>
  </si>
  <si>
    <t>AA001647</t>
  </si>
  <si>
    <t>AA001648</t>
  </si>
  <si>
    <t>AA001649</t>
  </si>
  <si>
    <t>AA001653</t>
  </si>
  <si>
    <t>AA001654</t>
  </si>
  <si>
    <t>AA001655</t>
  </si>
  <si>
    <t>AA001656</t>
  </si>
  <si>
    <t>AA001657</t>
  </si>
  <si>
    <t>AA001658</t>
  </si>
  <si>
    <t>AA001659</t>
  </si>
  <si>
    <t>AA001661</t>
  </si>
  <si>
    <t>AA001662</t>
  </si>
  <si>
    <t>AA001663</t>
  </si>
  <si>
    <t>AA001664</t>
  </si>
  <si>
    <t>AA001665</t>
  </si>
  <si>
    <t>AA001670</t>
  </si>
  <si>
    <t>轉支：送愛到成智慈善捐款－學生校外教學補助學生交通及午餐費</t>
  </si>
  <si>
    <t>付劉惠美：高一乙班黃獻智急難救助金－補助長期照護中心養護費用</t>
  </si>
  <si>
    <t>105年</t>
  </si>
  <si>
    <t>105年度捐款總計</t>
  </si>
  <si>
    <t>104年12月31日結存116,622元</t>
  </si>
  <si>
    <t>104年12月31日結存187,600元</t>
  </si>
  <si>
    <t>104年12月31日結存58,309元</t>
  </si>
  <si>
    <t>104年12月31日結存6,000元</t>
  </si>
  <si>
    <t>104年12月31日結存0元</t>
  </si>
  <si>
    <t>付劉惠美 ：轉發施汶騰等10名學生－高雄市醒化慈善會捐助本校清寒學生助學金</t>
  </si>
  <si>
    <t>104年12月31日結存9,409元</t>
  </si>
  <si>
    <t>104年12月31日結存1,234,006元</t>
  </si>
  <si>
    <t>付105.10月二代健保補充保費公付款（李苑菱105.10月鐘點費）</t>
  </si>
  <si>
    <t xml:space="preserve">收00056 </t>
  </si>
  <si>
    <t>108年</t>
  </si>
  <si>
    <r>
      <t>108</t>
    </r>
    <r>
      <rPr>
        <b/>
        <sz val="12"/>
        <color indexed="8"/>
        <rFont val="新細明體"/>
        <family val="1"/>
      </rPr>
      <t>年度捐款總計</t>
    </r>
  </si>
  <si>
    <r>
      <t>107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38,342</t>
    </r>
    <r>
      <rPr>
        <b/>
        <sz val="12"/>
        <color indexed="8"/>
        <rFont val="新細明體"/>
        <family val="1"/>
      </rPr>
      <t>元</t>
    </r>
  </si>
  <si>
    <r>
      <t>107</t>
    </r>
    <r>
      <rPr>
        <b/>
        <sz val="12"/>
        <color indexed="8"/>
        <rFont val="新細明體"/>
        <family val="1"/>
      </rPr>
      <t>年12月31日結存18</t>
    </r>
    <r>
      <rPr>
        <b/>
        <sz val="12"/>
        <color indexed="8"/>
        <rFont val="新細明體"/>
        <family val="1"/>
      </rPr>
      <t>4</t>
    </r>
    <r>
      <rPr>
        <b/>
        <sz val="12"/>
        <color indexed="8"/>
        <rFont val="新細明體"/>
        <family val="1"/>
      </rPr>
      <t>,600元</t>
    </r>
  </si>
  <si>
    <r>
      <t>107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18,183</t>
    </r>
    <r>
      <rPr>
        <b/>
        <sz val="12"/>
        <color indexed="8"/>
        <rFont val="新細明體"/>
        <family val="1"/>
      </rPr>
      <t>元</t>
    </r>
  </si>
  <si>
    <r>
      <t>107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34,130</t>
    </r>
    <r>
      <rPr>
        <b/>
        <sz val="12"/>
        <color indexed="8"/>
        <rFont val="新細明體"/>
        <family val="1"/>
      </rPr>
      <t>元</t>
    </r>
  </si>
  <si>
    <r>
      <t>107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15,642</t>
    </r>
    <r>
      <rPr>
        <b/>
        <sz val="12"/>
        <color indexed="8"/>
        <rFont val="新細明體"/>
        <family val="1"/>
      </rPr>
      <t>元</t>
    </r>
  </si>
  <si>
    <r>
      <t>107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3,566</t>
    </r>
    <r>
      <rPr>
        <b/>
        <sz val="12"/>
        <color indexed="8"/>
        <rFont val="新細明體"/>
        <family val="1"/>
      </rPr>
      <t>元</t>
    </r>
  </si>
  <si>
    <r>
      <t>107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754,893元</t>
    </r>
  </si>
  <si>
    <t>A00016</t>
  </si>
  <si>
    <t>A00022</t>
  </si>
  <si>
    <t>A00032</t>
  </si>
  <si>
    <t>A00051</t>
  </si>
  <si>
    <t>A00055</t>
  </si>
  <si>
    <t>A00075</t>
  </si>
  <si>
    <t>A00080</t>
  </si>
  <si>
    <t>A00104</t>
  </si>
  <si>
    <t>A00104</t>
  </si>
  <si>
    <t>A00151</t>
  </si>
  <si>
    <t>j00062</t>
  </si>
  <si>
    <t>A00239</t>
  </si>
  <si>
    <t>A00292</t>
  </si>
  <si>
    <t>A00306</t>
  </si>
  <si>
    <t>A00333</t>
  </si>
  <si>
    <t>2/11</t>
  </si>
  <si>
    <t>2/19</t>
  </si>
  <si>
    <t>3/19</t>
  </si>
  <si>
    <t>3/21</t>
  </si>
  <si>
    <t>4/8</t>
  </si>
  <si>
    <t>4/23</t>
  </si>
  <si>
    <t>5/20</t>
  </si>
  <si>
    <t>7/2</t>
  </si>
  <si>
    <t>9/2</t>
  </si>
  <si>
    <t>10/14</t>
  </si>
  <si>
    <t>11/21</t>
  </si>
  <si>
    <t>12/5</t>
  </si>
  <si>
    <t>12/24</t>
  </si>
  <si>
    <t>付學務處-校慶暨班際趣味競賽活動-模範生獎品14份*200元</t>
  </si>
  <si>
    <t>付學務處-107學年度創校24週年校慶暨班際趣味競賽活動(表揚活動)場地佈置費-汽球拱門</t>
  </si>
  <si>
    <t>付體育組-107學年度創校24周年校慶暨班暨趣味競賽-獎勵品</t>
  </si>
  <si>
    <t>付學務處-107學年度創校24週年校慶暨班際趣味競賽活動(表揚活動)邀請卡電腦標籤費</t>
  </si>
  <si>
    <t>付學務處-107學年度創校24週年校慶暨班際趣味競賽活動(表揚活動)音控設備用音源線費</t>
  </si>
  <si>
    <t>A00112</t>
  </si>
  <si>
    <t>A00132</t>
  </si>
  <si>
    <t>5/23</t>
  </si>
  <si>
    <t>6/12</t>
  </si>
  <si>
    <t>H00005</t>
  </si>
  <si>
    <t>1/3</t>
  </si>
  <si>
    <t>付學務處-綜合活動課學生表演用-化妝品</t>
  </si>
  <si>
    <r>
      <t>A</t>
    </r>
    <r>
      <rPr>
        <sz val="12"/>
        <rFont val="新細明體"/>
        <family val="1"/>
      </rPr>
      <t>00055</t>
    </r>
  </si>
  <si>
    <t>付學務處-參加臺灣中南區第19屆心智障礙啦啦隊比賽比賽用彩球費</t>
  </si>
  <si>
    <t>付學務處-參加臺灣中南區第19屆心智障礙啦啦隊比賽裝飾費用－造型pp板</t>
  </si>
  <si>
    <t>付學務處-參加臺灣中南區第19屆心智障礙啦啦隊比賽表演服裝租用費</t>
  </si>
  <si>
    <t>付學務處-綜合活動課舞蹈社學生表演用化妝道具費</t>
  </si>
  <si>
    <t>付學務處-綜合活動課-學生舞台表演用頭髮定型用慕斯費用</t>
  </si>
  <si>
    <t>付訓育組-108.12.03特教生才藝競賽活動-舞蹈組玩偶裝租衣費</t>
  </si>
  <si>
    <t>付訓育組-108.12.03特教生才藝競賽活動-打擊樂社康康舞裝租衣費</t>
  </si>
  <si>
    <t>付訓育組-108.12.03特教生才藝競賽活動-打擊樂社麋鹿裝租衣費</t>
  </si>
  <si>
    <t>學務處辦理-107學年度畢業紀念冊製作費用</t>
  </si>
  <si>
    <t>A00132</t>
  </si>
  <si>
    <t>A00112</t>
  </si>
  <si>
    <t>A00141</t>
  </si>
  <si>
    <t>A00281</t>
  </si>
  <si>
    <t>A00313</t>
  </si>
  <si>
    <r>
      <t>A</t>
    </r>
    <r>
      <rPr>
        <sz val="12"/>
        <rFont val="新細明體"/>
        <family val="1"/>
      </rPr>
      <t>00116</t>
    </r>
  </si>
  <si>
    <r>
      <t>A</t>
    </r>
    <r>
      <rPr>
        <sz val="12"/>
        <rFont val="新細明體"/>
        <family val="1"/>
      </rPr>
      <t>00089</t>
    </r>
  </si>
  <si>
    <t>A00104</t>
  </si>
  <si>
    <t>A00132</t>
  </si>
  <si>
    <t>A00281</t>
  </si>
  <si>
    <t>A00306</t>
  </si>
  <si>
    <t>A00313</t>
  </si>
  <si>
    <t>付暑期親子共學成長營-親子體驗活動租車費7/2</t>
  </si>
  <si>
    <t>A00179</t>
  </si>
  <si>
    <t>A00138</t>
  </si>
  <si>
    <t>收獅子會等捐款：贊助弱勢學生學藝學習活動經費</t>
  </si>
  <si>
    <t>收00252</t>
  </si>
  <si>
    <t>付學務處-綜合活動課學生表演用-化妝及裝飾品分裝夾鏈袋費</t>
  </si>
  <si>
    <t>A00112</t>
  </si>
  <si>
    <t>付學務處-社團打擊樂社表演用特2.5鬆緊圓繩費用</t>
  </si>
  <si>
    <t>付學務處-107學年度畢業班團體照拍攝費用</t>
  </si>
  <si>
    <t>A00080</t>
  </si>
  <si>
    <t xml:space="preserve">A00116
</t>
  </si>
  <si>
    <t>收00007</t>
  </si>
  <si>
    <t>收00019</t>
  </si>
  <si>
    <t>A00058</t>
  </si>
  <si>
    <t>A00134</t>
  </si>
  <si>
    <t>A00125</t>
  </si>
  <si>
    <t>收00049</t>
  </si>
  <si>
    <t>A00006</t>
  </si>
  <si>
    <t>A00090</t>
  </si>
  <si>
    <t>A00115</t>
  </si>
  <si>
    <t>收00124</t>
  </si>
  <si>
    <t>收00138</t>
  </si>
  <si>
    <t>收00215</t>
  </si>
  <si>
    <t>收00219</t>
  </si>
  <si>
    <t>收00271</t>
  </si>
  <si>
    <t>收00289</t>
  </si>
  <si>
    <t>收00266</t>
  </si>
  <si>
    <t>萬穗國際同濟會捐款</t>
  </si>
  <si>
    <r>
      <t>107</t>
    </r>
    <r>
      <rPr>
        <b/>
        <sz val="12"/>
        <color indexed="8"/>
        <rFont val="新細明體"/>
        <family val="1"/>
      </rPr>
      <t>年12月31日結存</t>
    </r>
  </si>
  <si>
    <t>收00213</t>
  </si>
  <si>
    <t>A00214</t>
  </si>
  <si>
    <t>AA003490</t>
  </si>
  <si>
    <t>高雄市立成功特殊教育學校</t>
  </si>
  <si>
    <t>AA003634</t>
  </si>
  <si>
    <t>AA003639</t>
  </si>
  <si>
    <t>AA003647</t>
  </si>
  <si>
    <t>AA003595</t>
  </si>
  <si>
    <t>AA003491</t>
  </si>
  <si>
    <t>AA003454</t>
  </si>
  <si>
    <t>AA003446</t>
  </si>
  <si>
    <t>AA003270</t>
  </si>
  <si>
    <t>AA003116</t>
  </si>
  <si>
    <t>AA003108</t>
  </si>
  <si>
    <t>AA003608-3626</t>
  </si>
  <si>
    <t>AA003111</t>
  </si>
  <si>
    <t>AA003110</t>
  </si>
  <si>
    <t>AA003109</t>
  </si>
  <si>
    <t>AA003271</t>
  </si>
  <si>
    <t>收中鋼運通愛心康輔社：中0運通愛心社捐款</t>
  </si>
  <si>
    <t>付課後照顧班服務費－陳0珠108.01月服務費</t>
  </si>
  <si>
    <t>付課後照顧班服務費－林0華108.01月服務費</t>
  </si>
  <si>
    <t>付綜合活動－鐘點費－李0菱1/4、1/11、1/18</t>
  </si>
  <si>
    <t>付綜合活動－鐘點費－蔡0倫1/4、1/11</t>
  </si>
  <si>
    <t>付課後照顧班服務費－陳0珠108.02月服務費、1月份調薪差額A9-04</t>
  </si>
  <si>
    <t>付課後照顧班服務費－林0華108.02月服務費A9-05</t>
  </si>
  <si>
    <t>付綜合活動－鐘點費－蔡0倫2/15、2/22、2/23</t>
  </si>
  <si>
    <t>付綜合活動－鐘點費－李0菱2/15、2/22、2/23</t>
  </si>
  <si>
    <t>付課後照顧班服務費－陳0珠108.03月服務費17,920元分攤款A9-04</t>
  </si>
  <si>
    <t>付綜合活動－鐘點費－李0菱3/8、3/15、3/22</t>
  </si>
  <si>
    <t>付綜合活動－鐘點費－蔡0倫3/8、3/15、3/22</t>
  </si>
  <si>
    <t>付綜合活動－鐘點費－蔡0倫4/12、4/19、4/26</t>
  </si>
  <si>
    <t>付綜合活動－鐘點費－李0菱4/12、4/19、4/26</t>
  </si>
  <si>
    <t>付綜合活動－鐘點費－蔡0倫6/14、6/21</t>
  </si>
  <si>
    <t>付綜合活動－鐘點費－李0菱5/3、5/10、5/17、5/24、5/31</t>
  </si>
  <si>
    <t>付綜合活動－鐘點費－李0菱6/14、6/21</t>
  </si>
  <si>
    <t>付綜合活動－鐘點費－蔡0倫5/3、5/10、5/17、5/31</t>
  </si>
  <si>
    <t>科目轉正：108.01月課後照顧班服務費－陳0珠、林0華</t>
  </si>
  <si>
    <t>科目轉正：108.02-3月課後照顧班服務費－陳0珠、林0華</t>
  </si>
  <si>
    <t>付綜合活動－鐘點費－李0菱8/30.9/6.20.27</t>
  </si>
  <si>
    <t>付綜合活動－鐘點費－蔡0倫8/30、9/06.20.27</t>
  </si>
  <si>
    <t>付綜合活動－鐘點費－李0菱108.10/4.5.18.25</t>
  </si>
  <si>
    <t>付中0運通愛心社捐款-國三班陳0中-生活濟助金</t>
  </si>
  <si>
    <t>付社團-鐘點費-蔡0倫10/4、10/5、10/18、10/25</t>
  </si>
  <si>
    <t>付社團－舞蹈社鐘點費－李0菱11/01、11/08、11/15、11/22、11/29(共5次)</t>
  </si>
  <si>
    <t>付社團－打擊樂社鐘點費－蔡0倫12/06、12/13、12/27(共3次)</t>
  </si>
  <si>
    <t>付社團－打擊樂社鐘點費－蔡0倫11/08ヽ11/15ヽ11/22ヽ11/29(共四次，11/01請假)</t>
  </si>
  <si>
    <t>付社團－舞蹈社鐘點費－李0菱12/02ヽ12/03ヽ12/06ヽ12/13ヽ12/20ヽ12/27(共六次)</t>
  </si>
  <si>
    <t>收高雄市正0獅子會：捐贈本校改善教學設備環境及教學品質提升（轉存財政局）</t>
  </si>
  <si>
    <t>收高0鈴高雄市正0獅子會：捐贈本校改善教學設備環境及教學品質提升</t>
  </si>
  <si>
    <t>收林0祿：捐贈本校改善教學設備環境及教學品質提升</t>
  </si>
  <si>
    <t>預借李0哲：學務處辦理-107學年度畢業紀念冊製作費用（預訂收回:108.05.31）</t>
  </si>
  <si>
    <t>付107.#2家長成長團體－創意手作研習－講師鐘點費－陳0如（獅子會捐款）4/11.18.25</t>
  </si>
  <si>
    <t>付107#2家長成長團體－創意手作研習－講師鐘點費－魏0伶（獅子會捐款）5/2.9.16</t>
  </si>
  <si>
    <t>付107#2家長成長團體－拼布包研習－劉0婚講師鐘點費（獅子會捐款）</t>
  </si>
  <si>
    <t>付108.#1家長成長團體－創意手作研習－講師鐘點費－陳0如（獅子會捐款）10/17.24.31</t>
  </si>
  <si>
    <t>付108.#1家長成長團體－創意手作研習－講師鐘點費－魏0伶（獅子會捐款）11/7.14.21</t>
  </si>
  <si>
    <t>付家長成長團體-拼布研習講師鐘點費(劉0婚)10/16.23.30.11/6.13.20.27.12/4</t>
  </si>
  <si>
    <t>預借劉0美：親子體驗活動－門票、導覽費、材料費、午餐費、保險費、雜支（預訂收回:108.12.20）</t>
  </si>
  <si>
    <t>收建0環保顧問股份有限公司－捐贈本校校園環境與教學設施</t>
  </si>
  <si>
    <t>收柏0科技股份有限公司－捐贈本校校園環境與教學設施</t>
  </si>
  <si>
    <t>付採購卡：明0產物保險〈股〉高雄分公司108.年公務車保險費40,876分攤款</t>
  </si>
  <si>
    <t>付真0消防工程有限公司：PU運動場陰井兩台污水泵故障更新費</t>
  </si>
  <si>
    <t>付真0消防工程有限公司：行政樓地下室兩台污水泵故障更新費</t>
  </si>
  <si>
    <t>付冠0空間設計公司-行政樓5樓會議室會議桌面貼美耐板費用</t>
  </si>
  <si>
    <t>付協0通運股份有限公司 ：台灣中南區第19屆心智障礙啦啦隊比賽-5/4(六)半日及5/5(日)全日接駁往返競賽場地車資</t>
  </si>
  <si>
    <t>付全0興業有限公司：行政樓玄關地板防滑改善工程費用</t>
  </si>
  <si>
    <t>收連0嬉：贊助身障生課後照顧專班活動經費</t>
  </si>
  <si>
    <t>收萬0國際同濟會：捐贈本校協助弱勢學生教學活動及設施經費</t>
  </si>
  <si>
    <t>付大0工作室：醫療隔簾３座</t>
  </si>
  <si>
    <t>承辦</t>
  </si>
  <si>
    <t>會計</t>
  </si>
  <si>
    <t>校長</t>
  </si>
  <si>
    <t>108年度捐款徵信收支明細表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</si>
</sst>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  <numFmt numFmtId="181" formatCode="m&quot;月&quot;d&quot;日&quot;"/>
    <numFmt numFmtId="182" formatCode="_(* #,##0.00_);_(* \(#,##0.00\);_(* &quot;-&quot;??_);_(@_)"/>
    <numFmt numFmtId="183" formatCode="#,##0_ "/>
    <numFmt numFmtId="184" formatCode="_-* #,##0.0_-;\-* #,##0.0_-;_-* &quot;-&quot;??_-;_-@_-"/>
    <numFmt numFmtId="185" formatCode="0.0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20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63"/>
      <name val="細明體"/>
      <family val="3"/>
    </font>
    <font>
      <sz val="12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FF"/>
      <name val="新細明體"/>
      <family val="1"/>
    </font>
    <font>
      <sz val="12"/>
      <color rgb="FF333333"/>
      <name val="細明體"/>
      <family val="3"/>
    </font>
    <font>
      <sz val="12"/>
      <color rgb="FFFF00FF"/>
      <name val="標楷體"/>
      <family val="4"/>
    </font>
    <font>
      <sz val="12"/>
      <color rgb="FFCC00CC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177" fontId="0" fillId="0" borderId="11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11" xfId="3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37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8" fontId="4" fillId="33" borderId="11" xfId="37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/>
    </xf>
    <xf numFmtId="180" fontId="0" fillId="0" borderId="11" xfId="37" applyNumberFormat="1" applyFont="1" applyBorder="1" applyAlignment="1">
      <alignment vertical="center" wrapText="1"/>
    </xf>
    <xf numFmtId="180" fontId="11" fillId="0" borderId="11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80" fontId="12" fillId="0" borderId="11" xfId="0" applyNumberFormat="1" applyFont="1" applyFill="1" applyBorder="1" applyAlignment="1">
      <alignment horizontal="right" vertical="center" wrapText="1"/>
    </xf>
    <xf numFmtId="180" fontId="0" fillId="34" borderId="11" xfId="0" applyNumberFormat="1" applyFont="1" applyFill="1" applyBorder="1" applyAlignment="1">
      <alignment horizontal="right" vertical="center" wrapText="1"/>
    </xf>
    <xf numFmtId="180" fontId="4" fillId="33" borderId="11" xfId="0" applyNumberFormat="1" applyFont="1" applyFill="1" applyBorder="1" applyAlignment="1">
      <alignment horizontal="right" vertical="center" wrapText="1"/>
    </xf>
    <xf numFmtId="180" fontId="4" fillId="33" borderId="11" xfId="37" applyNumberFormat="1" applyFont="1" applyFill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80" fontId="11" fillId="34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11" fillId="0" borderId="11" xfId="5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8" fontId="4" fillId="33" borderId="11" xfId="0" applyNumberFormat="1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79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right"/>
    </xf>
    <xf numFmtId="180" fontId="53" fillId="0" borderId="11" xfId="37" applyNumberFormat="1" applyFont="1" applyBorder="1" applyAlignment="1">
      <alignment wrapText="1"/>
    </xf>
    <xf numFmtId="180" fontId="0" fillId="0" borderId="11" xfId="37" applyNumberFormat="1" applyFont="1" applyBorder="1" applyAlignment="1">
      <alignment wrapText="1"/>
    </xf>
    <xf numFmtId="179" fontId="53" fillId="0" borderId="11" xfId="0" applyNumberFormat="1" applyFont="1" applyFill="1" applyBorder="1" applyAlignment="1">
      <alignment horizontal="right"/>
    </xf>
    <xf numFmtId="176" fontId="53" fillId="0" borderId="1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 readingOrder="1"/>
    </xf>
    <xf numFmtId="0" fontId="17" fillId="0" borderId="11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center" wrapText="1"/>
    </xf>
    <xf numFmtId="0" fontId="53" fillId="0" borderId="11" xfId="33" applyFont="1" applyFill="1" applyBorder="1" applyAlignment="1">
      <alignment horizontal="center" vertical="center" wrapText="1"/>
      <protection/>
    </xf>
    <xf numFmtId="179" fontId="53" fillId="0" borderId="11" xfId="0" applyNumberFormat="1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wrapText="1"/>
    </xf>
    <xf numFmtId="176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6" fontId="0" fillId="0" borderId="11" xfId="33" applyNumberFormat="1" applyFont="1" applyFill="1" applyBorder="1" applyAlignment="1">
      <alignment horizontal="center" wrapText="1"/>
      <protection/>
    </xf>
    <xf numFmtId="0" fontId="0" fillId="0" borderId="11" xfId="33" applyFont="1" applyFill="1" applyBorder="1" applyAlignment="1">
      <alignment horizontal="center" wrapText="1"/>
      <protection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wrapText="1"/>
    </xf>
    <xf numFmtId="179" fontId="53" fillId="0" borderId="11" xfId="5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55" fillId="0" borderId="11" xfId="0" applyFont="1" applyBorder="1" applyAlignment="1">
      <alignment vertical="center" wrapText="1"/>
    </xf>
    <xf numFmtId="178" fontId="0" fillId="0" borderId="11" xfId="37" applyNumberFormat="1" applyFont="1" applyBorder="1" applyAlignment="1">
      <alignment vertical="center"/>
    </xf>
    <xf numFmtId="1" fontId="53" fillId="0" borderId="11" xfId="0" applyNumberFormat="1" applyFont="1" applyBorder="1" applyAlignment="1">
      <alignment vertical="center"/>
    </xf>
    <xf numFmtId="176" fontId="5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千分位 2" xfId="38"/>
    <cellStyle name="Comma [0]" xfId="39"/>
    <cellStyle name="千分位[0] 2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91">
      <selection activeCell="D98" sqref="D98"/>
    </sheetView>
  </sheetViews>
  <sheetFormatPr defaultColWidth="9.00390625" defaultRowHeight="20.25" customHeight="1"/>
  <cols>
    <col min="1" max="1" width="8.50390625" style="59" customWidth="1"/>
    <col min="2" max="2" width="11.625" style="59" customWidth="1"/>
    <col min="3" max="3" width="32.00390625" style="59" customWidth="1"/>
    <col min="4" max="4" width="8.50390625" style="59" customWidth="1"/>
    <col min="5" max="5" width="9.375" style="59" customWidth="1"/>
    <col min="6" max="6" width="10.125" style="59" customWidth="1"/>
    <col min="7" max="7" width="10.50390625" style="59" customWidth="1"/>
    <col min="8" max="8" width="10.125" style="59" customWidth="1"/>
    <col min="9" max="16384" width="9.00390625" style="59" customWidth="1"/>
  </cols>
  <sheetData>
    <row r="1" spans="1:7" s="1" customFormat="1" ht="26.25" customHeight="1">
      <c r="A1" s="108" t="s">
        <v>379</v>
      </c>
      <c r="B1" s="108"/>
      <c r="C1" s="108"/>
      <c r="D1" s="108"/>
      <c r="E1" s="108"/>
      <c r="F1" s="108"/>
      <c r="G1" s="108"/>
    </row>
    <row r="2" spans="1:7" s="1" customFormat="1" ht="21.75" customHeight="1">
      <c r="A2" s="109" t="s">
        <v>449</v>
      </c>
      <c r="B2" s="109"/>
      <c r="C2" s="109"/>
      <c r="D2" s="109"/>
      <c r="E2" s="109"/>
      <c r="F2" s="109"/>
      <c r="G2" s="109"/>
    </row>
    <row r="3" spans="1:7" s="1" customFormat="1" ht="13.5" customHeight="1">
      <c r="A3" s="2"/>
      <c r="B3" s="2"/>
      <c r="C3" s="2"/>
      <c r="D3" s="2"/>
      <c r="E3" s="2"/>
      <c r="F3" s="3"/>
      <c r="G3" s="4" t="s">
        <v>1</v>
      </c>
    </row>
    <row r="4" spans="1:7" s="1" customFormat="1" ht="34.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206</v>
      </c>
    </row>
    <row r="5" spans="1:7" s="1" customFormat="1" ht="26.25" customHeight="1">
      <c r="A5" s="110" t="s">
        <v>276</v>
      </c>
      <c r="B5" s="111"/>
      <c r="C5" s="60" t="s">
        <v>277</v>
      </c>
      <c r="D5" s="42">
        <f>+D6+D7+D8+D9+D39+D45+D73</f>
        <v>479000</v>
      </c>
      <c r="E5" s="42">
        <f>+E6+E7+E8+E9+E39+E45+E73</f>
        <v>352304</v>
      </c>
      <c r="F5" s="42">
        <f>+F6+F7+F8+F9+F39+F45+F73</f>
        <v>1176052</v>
      </c>
      <c r="G5" s="42"/>
    </row>
    <row r="6" spans="1:7" s="1" customFormat="1" ht="33.75" customHeight="1">
      <c r="A6" s="106" t="s">
        <v>14</v>
      </c>
      <c r="B6" s="107"/>
      <c r="C6" s="60" t="s">
        <v>278</v>
      </c>
      <c r="D6" s="42">
        <v>0</v>
      </c>
      <c r="E6" s="42">
        <v>0</v>
      </c>
      <c r="F6" s="42">
        <f>38342+D6-E6</f>
        <v>38342</v>
      </c>
      <c r="G6" s="42"/>
    </row>
    <row r="7" spans="1:7" s="1" customFormat="1" ht="28.5" customHeight="1">
      <c r="A7" s="106" t="s">
        <v>8</v>
      </c>
      <c r="B7" s="107"/>
      <c r="C7" s="60" t="s">
        <v>279</v>
      </c>
      <c r="D7" s="42">
        <v>0</v>
      </c>
      <c r="E7" s="42">
        <v>0</v>
      </c>
      <c r="F7" s="42">
        <f>184600+D7-E7</f>
        <v>184600</v>
      </c>
      <c r="G7" s="42"/>
    </row>
    <row r="8" spans="1:7" s="1" customFormat="1" ht="28.5" customHeight="1">
      <c r="A8" s="106" t="s">
        <v>15</v>
      </c>
      <c r="B8" s="107"/>
      <c r="C8" s="60" t="s">
        <v>280</v>
      </c>
      <c r="D8" s="42">
        <v>0</v>
      </c>
      <c r="E8" s="42">
        <v>0</v>
      </c>
      <c r="F8" s="42">
        <f>18183+D8-E8</f>
        <v>18183</v>
      </c>
      <c r="G8" s="42"/>
    </row>
    <row r="9" spans="1:7" s="1" customFormat="1" ht="33.75" customHeight="1">
      <c r="A9" s="106" t="s">
        <v>20</v>
      </c>
      <c r="B9" s="107"/>
      <c r="C9" s="60" t="s">
        <v>281</v>
      </c>
      <c r="D9" s="42">
        <f>SUM(D10:D22)</f>
        <v>100000</v>
      </c>
      <c r="E9" s="42">
        <f>SUM(E10:E38)</f>
        <v>106790</v>
      </c>
      <c r="F9" s="42">
        <f>34130+D9-E9</f>
        <v>27340</v>
      </c>
      <c r="G9" s="42"/>
    </row>
    <row r="10" spans="1:7" s="54" customFormat="1" ht="33" customHeight="1">
      <c r="A10" s="61">
        <v>43179</v>
      </c>
      <c r="B10" s="62" t="s">
        <v>275</v>
      </c>
      <c r="C10" s="64" t="s">
        <v>395</v>
      </c>
      <c r="D10" s="57">
        <v>100000</v>
      </c>
      <c r="E10" s="51"/>
      <c r="F10" s="51"/>
      <c r="G10" s="65" t="s">
        <v>394</v>
      </c>
    </row>
    <row r="11" spans="1:7" s="54" customFormat="1" ht="39" customHeight="1">
      <c r="A11" s="46">
        <v>43855</v>
      </c>
      <c r="B11" s="77" t="s">
        <v>285</v>
      </c>
      <c r="C11" s="80" t="s">
        <v>396</v>
      </c>
      <c r="D11" s="57"/>
      <c r="E11" s="66">
        <v>10010</v>
      </c>
      <c r="F11" s="51"/>
      <c r="G11" s="51"/>
    </row>
    <row r="12" spans="1:7" s="54" customFormat="1" ht="47.25" customHeight="1">
      <c r="A12" s="46">
        <v>43855</v>
      </c>
      <c r="B12" s="77" t="s">
        <v>285</v>
      </c>
      <c r="C12" s="80" t="s">
        <v>397</v>
      </c>
      <c r="D12" s="50"/>
      <c r="E12" s="66">
        <v>5775</v>
      </c>
      <c r="F12" s="51"/>
      <c r="G12" s="51"/>
    </row>
    <row r="13" spans="1:7" s="54" customFormat="1" ht="31.5" customHeight="1">
      <c r="A13" s="81" t="s">
        <v>300</v>
      </c>
      <c r="B13" s="77" t="s">
        <v>286</v>
      </c>
      <c r="C13" s="78" t="s">
        <v>398</v>
      </c>
      <c r="D13" s="50"/>
      <c r="E13" s="66">
        <v>2400</v>
      </c>
      <c r="F13" s="51"/>
      <c r="G13" s="51"/>
    </row>
    <row r="14" spans="1:7" s="54" customFormat="1" ht="33" customHeight="1">
      <c r="A14" s="81" t="s">
        <v>301</v>
      </c>
      <c r="B14" s="77" t="s">
        <v>287</v>
      </c>
      <c r="C14" s="78" t="s">
        <v>399</v>
      </c>
      <c r="D14" s="50"/>
      <c r="E14" s="66">
        <v>2400</v>
      </c>
      <c r="F14" s="51"/>
      <c r="G14" s="51"/>
    </row>
    <row r="15" spans="1:7" s="54" customFormat="1" ht="37.5" customHeight="1">
      <c r="A15" s="81" t="s">
        <v>302</v>
      </c>
      <c r="B15" s="77" t="s">
        <v>288</v>
      </c>
      <c r="C15" s="78" t="s">
        <v>400</v>
      </c>
      <c r="D15" s="50"/>
      <c r="E15" s="66">
        <v>14630</v>
      </c>
      <c r="F15" s="51"/>
      <c r="G15" s="51"/>
    </row>
    <row r="16" spans="1:7" s="54" customFormat="1" ht="36" customHeight="1">
      <c r="A16" s="81" t="s">
        <v>302</v>
      </c>
      <c r="B16" s="77" t="s">
        <v>288</v>
      </c>
      <c r="C16" s="78" t="s">
        <v>401</v>
      </c>
      <c r="D16" s="50"/>
      <c r="E16" s="66">
        <v>5775</v>
      </c>
      <c r="F16" s="51"/>
      <c r="G16" s="51"/>
    </row>
    <row r="17" spans="1:7" s="54" customFormat="1" ht="31.5" customHeight="1">
      <c r="A17" s="81" t="s">
        <v>303</v>
      </c>
      <c r="B17" s="77" t="s">
        <v>289</v>
      </c>
      <c r="C17" s="78" t="s">
        <v>402</v>
      </c>
      <c r="D17" s="50"/>
      <c r="E17" s="66">
        <v>3600</v>
      </c>
      <c r="F17" s="51"/>
      <c r="G17" s="51"/>
    </row>
    <row r="18" spans="1:7" s="54" customFormat="1" ht="47.25" customHeight="1">
      <c r="A18" s="81" t="s">
        <v>303</v>
      </c>
      <c r="B18" s="77" t="s">
        <v>289</v>
      </c>
      <c r="C18" s="78" t="s">
        <v>403</v>
      </c>
      <c r="D18" s="50"/>
      <c r="E18" s="66">
        <v>2400</v>
      </c>
      <c r="F18" s="51"/>
      <c r="G18" s="51"/>
    </row>
    <row r="19" spans="1:7" s="54" customFormat="1" ht="47.25" customHeight="1">
      <c r="A19" s="81" t="s">
        <v>304</v>
      </c>
      <c r="B19" s="77" t="s">
        <v>290</v>
      </c>
      <c r="C19" s="78" t="s">
        <v>404</v>
      </c>
      <c r="D19" s="50"/>
      <c r="E19" s="66">
        <v>12097</v>
      </c>
      <c r="F19" s="51"/>
      <c r="G19" s="51"/>
    </row>
    <row r="20" spans="1:7" s="54" customFormat="1" ht="33" customHeight="1">
      <c r="A20" s="81" t="s">
        <v>305</v>
      </c>
      <c r="B20" s="77" t="s">
        <v>291</v>
      </c>
      <c r="C20" s="78" t="s">
        <v>405</v>
      </c>
      <c r="D20" s="50"/>
      <c r="E20" s="66">
        <v>2400</v>
      </c>
      <c r="F20" s="51"/>
      <c r="G20" s="51"/>
    </row>
    <row r="21" spans="1:7" s="53" customFormat="1" ht="27" customHeight="1">
      <c r="A21" s="81" t="s">
        <v>305</v>
      </c>
      <c r="B21" s="77" t="s">
        <v>291</v>
      </c>
      <c r="C21" s="78" t="s">
        <v>406</v>
      </c>
      <c r="D21" s="50"/>
      <c r="E21" s="66">
        <v>3600</v>
      </c>
      <c r="F21" s="52"/>
      <c r="G21" s="52"/>
    </row>
    <row r="22" spans="1:7" s="56" customFormat="1" ht="33" customHeight="1">
      <c r="A22" s="81" t="s">
        <v>306</v>
      </c>
      <c r="B22" s="77" t="s">
        <v>293</v>
      </c>
      <c r="C22" s="78" t="s">
        <v>407</v>
      </c>
      <c r="D22" s="50"/>
      <c r="E22" s="66">
        <v>3600</v>
      </c>
      <c r="F22" s="55"/>
      <c r="G22" s="55"/>
    </row>
    <row r="23" spans="1:7" s="56" customFormat="1" ht="33" customHeight="1">
      <c r="A23" s="81" t="s">
        <v>306</v>
      </c>
      <c r="B23" s="77" t="s">
        <v>293</v>
      </c>
      <c r="C23" s="78" t="s">
        <v>408</v>
      </c>
      <c r="D23" s="50"/>
      <c r="E23" s="66">
        <v>2400</v>
      </c>
      <c r="F23" s="55"/>
      <c r="G23" s="55"/>
    </row>
    <row r="24" spans="1:7" s="56" customFormat="1" ht="33" customHeight="1">
      <c r="A24" s="81" t="s">
        <v>307</v>
      </c>
      <c r="B24" s="77" t="s">
        <v>294</v>
      </c>
      <c r="C24" s="78" t="s">
        <v>409</v>
      </c>
      <c r="D24" s="50"/>
      <c r="E24" s="66">
        <v>2400</v>
      </c>
      <c r="F24" s="55"/>
      <c r="G24" s="55"/>
    </row>
    <row r="25" spans="1:7" s="56" customFormat="1" ht="33" customHeight="1">
      <c r="A25" s="81" t="s">
        <v>307</v>
      </c>
      <c r="B25" s="77" t="s">
        <v>294</v>
      </c>
      <c r="C25" s="78" t="s">
        <v>410</v>
      </c>
      <c r="D25" s="50"/>
      <c r="E25" s="66">
        <v>4000</v>
      </c>
      <c r="F25" s="55"/>
      <c r="G25" s="55"/>
    </row>
    <row r="26" spans="1:7" s="56" customFormat="1" ht="33" customHeight="1">
      <c r="A26" s="81" t="s">
        <v>307</v>
      </c>
      <c r="B26" s="77" t="s">
        <v>294</v>
      </c>
      <c r="C26" s="78" t="s">
        <v>411</v>
      </c>
      <c r="D26" s="50"/>
      <c r="E26" s="66">
        <v>1600</v>
      </c>
      <c r="F26" s="55"/>
      <c r="G26" s="55"/>
    </row>
    <row r="27" spans="1:7" s="56" customFormat="1" ht="33" customHeight="1">
      <c r="A27" s="81" t="s">
        <v>307</v>
      </c>
      <c r="B27" s="77" t="s">
        <v>294</v>
      </c>
      <c r="C27" s="78" t="s">
        <v>412</v>
      </c>
      <c r="D27" s="50"/>
      <c r="E27" s="66">
        <v>4800</v>
      </c>
      <c r="F27" s="55"/>
      <c r="G27" s="55"/>
    </row>
    <row r="28" spans="1:7" s="56" customFormat="1" ht="33" customHeight="1">
      <c r="A28" s="81" t="s">
        <v>308</v>
      </c>
      <c r="B28" s="77" t="s">
        <v>295</v>
      </c>
      <c r="C28" s="78" t="s">
        <v>413</v>
      </c>
      <c r="D28" s="50"/>
      <c r="E28" s="66">
        <v>-2695</v>
      </c>
      <c r="F28" s="55"/>
      <c r="G28" s="55"/>
    </row>
    <row r="29" spans="1:7" s="56" customFormat="1" ht="33" customHeight="1">
      <c r="A29" s="81" t="s">
        <v>308</v>
      </c>
      <c r="B29" s="77" t="s">
        <v>295</v>
      </c>
      <c r="C29" s="78" t="s">
        <v>414</v>
      </c>
      <c r="D29" s="50"/>
      <c r="E29" s="66">
        <v>-8602</v>
      </c>
      <c r="F29" s="55"/>
      <c r="G29" s="55"/>
    </row>
    <row r="30" spans="1:7" s="56" customFormat="1" ht="33" customHeight="1">
      <c r="A30" s="81" t="s">
        <v>309</v>
      </c>
      <c r="B30" s="77" t="s">
        <v>296</v>
      </c>
      <c r="C30" s="78" t="s">
        <v>415</v>
      </c>
      <c r="D30" s="50"/>
      <c r="E30" s="66">
        <v>3200</v>
      </c>
      <c r="F30" s="55"/>
      <c r="G30" s="55"/>
    </row>
    <row r="31" spans="1:7" s="56" customFormat="1" ht="33" customHeight="1">
      <c r="A31" s="81" t="s">
        <v>309</v>
      </c>
      <c r="B31" s="77" t="s">
        <v>296</v>
      </c>
      <c r="C31" s="78" t="s">
        <v>416</v>
      </c>
      <c r="D31" s="50"/>
      <c r="E31" s="66">
        <v>4800</v>
      </c>
      <c r="F31" s="55"/>
      <c r="G31" s="55"/>
    </row>
    <row r="32" spans="1:7" s="56" customFormat="1" ht="33" customHeight="1">
      <c r="A32" s="81" t="s">
        <v>310</v>
      </c>
      <c r="B32" s="77" t="s">
        <v>297</v>
      </c>
      <c r="C32" s="78" t="s">
        <v>417</v>
      </c>
      <c r="D32" s="50"/>
      <c r="E32" s="66">
        <v>3200</v>
      </c>
      <c r="F32" s="55"/>
      <c r="G32" s="55"/>
    </row>
    <row r="33" spans="1:7" s="56" customFormat="1" ht="33" customHeight="1">
      <c r="A33" s="81" t="s">
        <v>310</v>
      </c>
      <c r="B33" s="77" t="s">
        <v>297</v>
      </c>
      <c r="C33" s="78" t="s">
        <v>418</v>
      </c>
      <c r="D33" s="50"/>
      <c r="E33" s="66">
        <v>1000</v>
      </c>
      <c r="F33" s="55"/>
      <c r="G33" s="55"/>
    </row>
    <row r="34" spans="1:7" s="56" customFormat="1" ht="33" customHeight="1">
      <c r="A34" s="81" t="s">
        <v>311</v>
      </c>
      <c r="B34" s="77" t="s">
        <v>298</v>
      </c>
      <c r="C34" s="78" t="s">
        <v>419</v>
      </c>
      <c r="D34" s="50"/>
      <c r="E34" s="66">
        <v>4800</v>
      </c>
      <c r="F34" s="55"/>
      <c r="G34" s="55"/>
    </row>
    <row r="35" spans="1:7" s="56" customFormat="1" ht="48" customHeight="1">
      <c r="A35" s="81" t="s">
        <v>312</v>
      </c>
      <c r="B35" s="77" t="s">
        <v>299</v>
      </c>
      <c r="C35" s="79" t="s">
        <v>420</v>
      </c>
      <c r="D35" s="50"/>
      <c r="E35" s="66">
        <v>4000</v>
      </c>
      <c r="F35" s="55"/>
      <c r="G35" s="55"/>
    </row>
    <row r="36" spans="1:7" s="56" customFormat="1" ht="33" customHeight="1">
      <c r="A36" s="81" t="s">
        <v>312</v>
      </c>
      <c r="B36" s="77" t="s">
        <v>299</v>
      </c>
      <c r="C36" s="78" t="s">
        <v>421</v>
      </c>
      <c r="D36" s="50"/>
      <c r="E36" s="66">
        <v>3600</v>
      </c>
      <c r="F36" s="55"/>
      <c r="G36" s="55"/>
    </row>
    <row r="37" spans="1:7" s="56" customFormat="1" ht="45.75" customHeight="1">
      <c r="A37" s="81" t="s">
        <v>312</v>
      </c>
      <c r="B37" s="77" t="s">
        <v>299</v>
      </c>
      <c r="C37" s="79" t="s">
        <v>422</v>
      </c>
      <c r="D37" s="50"/>
      <c r="E37" s="66">
        <v>4800</v>
      </c>
      <c r="F37" s="55"/>
      <c r="G37" s="55"/>
    </row>
    <row r="38" spans="1:7" s="56" customFormat="1" ht="57.75" customHeight="1">
      <c r="A38" s="81" t="s">
        <v>312</v>
      </c>
      <c r="B38" s="77" t="s">
        <v>299</v>
      </c>
      <c r="C38" s="79" t="s">
        <v>423</v>
      </c>
      <c r="D38" s="50"/>
      <c r="E38" s="66">
        <v>4800</v>
      </c>
      <c r="F38" s="55"/>
      <c r="G38" s="55"/>
    </row>
    <row r="39" spans="1:7" s="56" customFormat="1" ht="33" customHeight="1">
      <c r="A39" s="106" t="s">
        <v>50</v>
      </c>
      <c r="B39" s="107"/>
      <c r="C39" s="60" t="s">
        <v>282</v>
      </c>
      <c r="D39" s="42">
        <f>SUM(D44:D44)</f>
        <v>0</v>
      </c>
      <c r="E39" s="42">
        <f>SUM(E40:E44)</f>
        <v>7023</v>
      </c>
      <c r="F39" s="42">
        <f>15642+D39-E39</f>
        <v>8619</v>
      </c>
      <c r="G39" s="42"/>
    </row>
    <row r="40" spans="1:7" s="56" customFormat="1" ht="33" customHeight="1">
      <c r="A40" s="81" t="s">
        <v>306</v>
      </c>
      <c r="B40" s="77" t="s">
        <v>292</v>
      </c>
      <c r="C40" s="78" t="s">
        <v>313</v>
      </c>
      <c r="D40" s="82"/>
      <c r="E40" s="38">
        <v>2800</v>
      </c>
      <c r="F40" s="82"/>
      <c r="G40" s="82"/>
    </row>
    <row r="41" spans="1:7" s="56" customFormat="1" ht="48" customHeight="1">
      <c r="A41" s="81" t="s">
        <v>320</v>
      </c>
      <c r="B41" s="77" t="s">
        <v>318</v>
      </c>
      <c r="C41" s="79" t="s">
        <v>314</v>
      </c>
      <c r="D41" s="82"/>
      <c r="E41" s="38">
        <v>3000</v>
      </c>
      <c r="F41" s="82"/>
      <c r="G41" s="82"/>
    </row>
    <row r="42" spans="1:7" s="56" customFormat="1" ht="33" customHeight="1">
      <c r="A42" s="81" t="s">
        <v>320</v>
      </c>
      <c r="B42" s="77" t="s">
        <v>318</v>
      </c>
      <c r="C42" s="78" t="s">
        <v>315</v>
      </c>
      <c r="D42" s="82"/>
      <c r="E42" s="38">
        <v>894</v>
      </c>
      <c r="F42" s="82"/>
      <c r="G42" s="82"/>
    </row>
    <row r="43" spans="1:7" s="56" customFormat="1" ht="58.5" customHeight="1">
      <c r="A43" s="81" t="s">
        <v>321</v>
      </c>
      <c r="B43" s="77" t="s">
        <v>319</v>
      </c>
      <c r="C43" s="79" t="s">
        <v>316</v>
      </c>
      <c r="D43" s="82"/>
      <c r="E43" s="38">
        <v>160</v>
      </c>
      <c r="F43" s="82"/>
      <c r="G43" s="82"/>
    </row>
    <row r="44" spans="1:7" s="1" customFormat="1" ht="58.5" customHeight="1">
      <c r="A44" s="81" t="s">
        <v>321</v>
      </c>
      <c r="B44" s="77" t="s">
        <v>319</v>
      </c>
      <c r="C44" s="79" t="s">
        <v>317</v>
      </c>
      <c r="D44" s="50"/>
      <c r="E44" s="50">
        <v>169</v>
      </c>
      <c r="F44" s="50"/>
      <c r="G44" s="50"/>
    </row>
    <row r="45" spans="1:7" s="53" customFormat="1" ht="35.25" customHeight="1">
      <c r="A45" s="106" t="s">
        <v>64</v>
      </c>
      <c r="B45" s="107"/>
      <c r="C45" s="60" t="s">
        <v>283</v>
      </c>
      <c r="D45" s="42">
        <f>SUM(D46:D72)</f>
        <v>300000</v>
      </c>
      <c r="E45" s="42">
        <f>SUM(E46:E72)</f>
        <v>63890</v>
      </c>
      <c r="F45" s="42">
        <f>3566+D45-E45</f>
        <v>239676</v>
      </c>
      <c r="G45" s="42"/>
    </row>
    <row r="46" spans="1:14" s="1" customFormat="1" ht="54" customHeight="1">
      <c r="A46" s="85" t="s">
        <v>323</v>
      </c>
      <c r="B46" s="83" t="s">
        <v>322</v>
      </c>
      <c r="C46" s="64" t="s">
        <v>424</v>
      </c>
      <c r="D46" s="84">
        <v>115000</v>
      </c>
      <c r="E46" s="50"/>
      <c r="F46" s="50"/>
      <c r="G46" s="65" t="s">
        <v>391</v>
      </c>
      <c r="J46" s="54"/>
      <c r="K46" s="54"/>
      <c r="L46" s="54"/>
      <c r="M46" s="54"/>
      <c r="N46" s="54"/>
    </row>
    <row r="47" spans="1:7" s="53" customFormat="1" ht="51">
      <c r="A47" s="85" t="s">
        <v>323</v>
      </c>
      <c r="B47" s="83" t="s">
        <v>322</v>
      </c>
      <c r="C47" s="64" t="s">
        <v>425</v>
      </c>
      <c r="D47" s="84">
        <v>10000</v>
      </c>
      <c r="E47" s="50"/>
      <c r="F47" s="50"/>
      <c r="G47" s="65" t="s">
        <v>392</v>
      </c>
    </row>
    <row r="48" spans="1:7" s="53" customFormat="1" ht="33.75">
      <c r="A48" s="85" t="s">
        <v>323</v>
      </c>
      <c r="B48" s="83" t="s">
        <v>322</v>
      </c>
      <c r="C48" s="64" t="s">
        <v>426</v>
      </c>
      <c r="D48" s="84">
        <v>6000</v>
      </c>
      <c r="E48" s="50"/>
      <c r="F48" s="50"/>
      <c r="G48" s="65" t="s">
        <v>393</v>
      </c>
    </row>
    <row r="49" spans="1:7" s="53" customFormat="1" ht="33.75">
      <c r="A49" s="63">
        <v>43911</v>
      </c>
      <c r="B49" s="86" t="s">
        <v>325</v>
      </c>
      <c r="C49" s="47" t="s">
        <v>324</v>
      </c>
      <c r="D49" s="50"/>
      <c r="E49" s="50">
        <v>312</v>
      </c>
      <c r="F49" s="50"/>
      <c r="G49" s="50"/>
    </row>
    <row r="50" spans="1:7" s="53" customFormat="1" ht="33.75">
      <c r="A50" s="63">
        <v>43911</v>
      </c>
      <c r="B50" s="86" t="s">
        <v>325</v>
      </c>
      <c r="C50" s="47" t="s">
        <v>324</v>
      </c>
      <c r="D50" s="50"/>
      <c r="E50" s="50">
        <v>2062</v>
      </c>
      <c r="F50" s="50"/>
      <c r="G50" s="50"/>
    </row>
    <row r="51" spans="1:7" s="53" customFormat="1" ht="51">
      <c r="A51" s="46">
        <v>43628</v>
      </c>
      <c r="B51" s="49" t="s">
        <v>335</v>
      </c>
      <c r="C51" s="75" t="s">
        <v>326</v>
      </c>
      <c r="D51" s="50"/>
      <c r="E51" s="66">
        <v>2240</v>
      </c>
      <c r="F51" s="50"/>
      <c r="G51" s="50"/>
    </row>
    <row r="52" spans="1:7" s="53" customFormat="1" ht="33.75">
      <c r="A52" s="46">
        <v>43608</v>
      </c>
      <c r="B52" s="49" t="s">
        <v>353</v>
      </c>
      <c r="C52" s="75" t="s">
        <v>352</v>
      </c>
      <c r="D52" s="50"/>
      <c r="E52" s="66">
        <v>19</v>
      </c>
      <c r="F52" s="50"/>
      <c r="G52" s="50"/>
    </row>
    <row r="53" spans="1:7" s="53" customFormat="1" ht="51">
      <c r="A53" s="46">
        <v>43608</v>
      </c>
      <c r="B53" s="49" t="s">
        <v>336</v>
      </c>
      <c r="C53" s="75" t="s">
        <v>327</v>
      </c>
      <c r="D53" s="50"/>
      <c r="E53" s="66">
        <v>232</v>
      </c>
      <c r="F53" s="50"/>
      <c r="G53" s="50"/>
    </row>
    <row r="54" spans="1:7" s="53" customFormat="1" ht="51">
      <c r="A54" s="46">
        <v>43608</v>
      </c>
      <c r="B54" s="49" t="s">
        <v>336</v>
      </c>
      <c r="C54" s="75" t="s">
        <v>328</v>
      </c>
      <c r="D54" s="50"/>
      <c r="E54" s="66">
        <v>2000</v>
      </c>
      <c r="F54" s="50"/>
      <c r="G54" s="50"/>
    </row>
    <row r="55" spans="1:7" s="53" customFormat="1" ht="33.75">
      <c r="A55" s="46">
        <v>43608</v>
      </c>
      <c r="B55" s="49" t="s">
        <v>336</v>
      </c>
      <c r="C55" s="75" t="s">
        <v>329</v>
      </c>
      <c r="D55" s="50"/>
      <c r="E55" s="66">
        <v>228</v>
      </c>
      <c r="F55" s="50"/>
      <c r="G55" s="50"/>
    </row>
    <row r="56" spans="1:7" s="53" customFormat="1" ht="33.75">
      <c r="A56" s="92">
        <v>43578</v>
      </c>
      <c r="B56" s="93" t="s">
        <v>356</v>
      </c>
      <c r="C56" s="89" t="s">
        <v>355</v>
      </c>
      <c r="D56" s="50"/>
      <c r="E56" s="66">
        <v>2000</v>
      </c>
      <c r="F56" s="50"/>
      <c r="G56" s="50"/>
    </row>
    <row r="57" spans="1:7" s="53" customFormat="1" ht="51">
      <c r="A57" s="46">
        <v>43614</v>
      </c>
      <c r="B57" s="97" t="s">
        <v>357</v>
      </c>
      <c r="C57" s="96" t="s">
        <v>427</v>
      </c>
      <c r="D57" s="50"/>
      <c r="E57" s="69">
        <v>1566</v>
      </c>
      <c r="F57" s="50"/>
      <c r="G57" s="50"/>
    </row>
    <row r="58" spans="1:7" s="53" customFormat="1" ht="35.25" customHeight="1">
      <c r="A58" s="88">
        <v>43641</v>
      </c>
      <c r="B58" s="87" t="s">
        <v>337</v>
      </c>
      <c r="C58" s="75" t="s">
        <v>330</v>
      </c>
      <c r="D58" s="50"/>
      <c r="E58" s="66">
        <v>185</v>
      </c>
      <c r="F58" s="50"/>
      <c r="G58" s="50"/>
    </row>
    <row r="59" spans="1:7" s="53" customFormat="1" ht="35.25" customHeight="1">
      <c r="A59" s="46">
        <v>43782</v>
      </c>
      <c r="B59" s="49" t="s">
        <v>338</v>
      </c>
      <c r="C59" s="75" t="s">
        <v>354</v>
      </c>
      <c r="D59" s="50"/>
      <c r="E59" s="66">
        <v>179</v>
      </c>
      <c r="F59" s="50"/>
      <c r="G59" s="50"/>
    </row>
    <row r="60" spans="1:7" s="53" customFormat="1" ht="35.25" customHeight="1">
      <c r="A60" s="46">
        <v>43810</v>
      </c>
      <c r="B60" s="49" t="s">
        <v>339</v>
      </c>
      <c r="C60" s="75" t="s">
        <v>331</v>
      </c>
      <c r="D60" s="50"/>
      <c r="E60" s="66">
        <v>2250</v>
      </c>
      <c r="F60" s="50"/>
      <c r="G60" s="50"/>
    </row>
    <row r="61" spans="1:7" s="53" customFormat="1" ht="35.25" customHeight="1">
      <c r="A61" s="46">
        <v>43810</v>
      </c>
      <c r="B61" s="49" t="s">
        <v>339</v>
      </c>
      <c r="C61" s="75" t="s">
        <v>332</v>
      </c>
      <c r="D61" s="50"/>
      <c r="E61" s="66">
        <v>1550</v>
      </c>
      <c r="F61" s="50"/>
      <c r="G61" s="50"/>
    </row>
    <row r="62" spans="1:7" s="53" customFormat="1" ht="48.75" customHeight="1">
      <c r="A62" s="46">
        <v>43810</v>
      </c>
      <c r="B62" s="49" t="s">
        <v>339</v>
      </c>
      <c r="C62" s="75" t="s">
        <v>333</v>
      </c>
      <c r="D62" s="50"/>
      <c r="E62" s="66">
        <v>243</v>
      </c>
      <c r="F62" s="50"/>
      <c r="G62" s="50"/>
    </row>
    <row r="63" spans="1:7" s="53" customFormat="1" ht="40.5" customHeight="1">
      <c r="A63" s="63"/>
      <c r="B63" s="86" t="s">
        <v>340</v>
      </c>
      <c r="C63" s="75" t="s">
        <v>334</v>
      </c>
      <c r="D63" s="50"/>
      <c r="E63" s="66">
        <v>5868</v>
      </c>
      <c r="F63" s="50"/>
      <c r="G63" s="50"/>
    </row>
    <row r="64" spans="1:7" s="53" customFormat="1" ht="48.75" customHeight="1">
      <c r="A64" s="90">
        <v>43591</v>
      </c>
      <c r="B64" s="91" t="s">
        <v>341</v>
      </c>
      <c r="C64" s="89" t="s">
        <v>428</v>
      </c>
      <c r="D64" s="50"/>
      <c r="E64" s="66">
        <v>2400</v>
      </c>
      <c r="F64" s="50"/>
      <c r="G64" s="50"/>
    </row>
    <row r="65" spans="1:7" s="53" customFormat="1" ht="48.75" customHeight="1">
      <c r="A65" s="46">
        <v>43605</v>
      </c>
      <c r="B65" s="49" t="s">
        <v>342</v>
      </c>
      <c r="C65" s="89" t="s">
        <v>429</v>
      </c>
      <c r="D65" s="50"/>
      <c r="E65" s="66">
        <v>2400</v>
      </c>
      <c r="F65" s="50"/>
      <c r="G65" s="50"/>
    </row>
    <row r="66" spans="1:7" s="53" customFormat="1" ht="48.75" customHeight="1">
      <c r="A66" s="46">
        <v>43628</v>
      </c>
      <c r="B66" s="49" t="s">
        <v>343</v>
      </c>
      <c r="C66" s="89" t="s">
        <v>430</v>
      </c>
      <c r="D66" s="50"/>
      <c r="E66" s="66">
        <v>8000</v>
      </c>
      <c r="F66" s="50"/>
      <c r="G66" s="50"/>
    </row>
    <row r="67" spans="1:7" s="53" customFormat="1" ht="57.75" customHeight="1">
      <c r="A67" s="46">
        <v>43782</v>
      </c>
      <c r="B67" s="49" t="s">
        <v>344</v>
      </c>
      <c r="C67" s="89" t="s">
        <v>431</v>
      </c>
      <c r="D67" s="50"/>
      <c r="E67" s="66">
        <v>2400</v>
      </c>
      <c r="F67" s="50"/>
      <c r="G67" s="50"/>
    </row>
    <row r="68" spans="1:7" s="53" customFormat="1" ht="60" customHeight="1">
      <c r="A68" s="92">
        <v>43804</v>
      </c>
      <c r="B68" s="93" t="s">
        <v>345</v>
      </c>
      <c r="C68" s="89" t="s">
        <v>432</v>
      </c>
      <c r="D68" s="50"/>
      <c r="E68" s="66">
        <v>2400</v>
      </c>
      <c r="F68" s="50"/>
      <c r="G68" s="50"/>
    </row>
    <row r="69" spans="1:7" s="53" customFormat="1" ht="50.25" customHeight="1">
      <c r="A69" s="46">
        <v>43810</v>
      </c>
      <c r="B69" s="49" t="s">
        <v>346</v>
      </c>
      <c r="C69" s="89" t="s">
        <v>433</v>
      </c>
      <c r="D69" s="50"/>
      <c r="E69" s="66">
        <v>8000</v>
      </c>
      <c r="F69" s="50"/>
      <c r="G69" s="50"/>
    </row>
    <row r="70" spans="1:7" s="53" customFormat="1" ht="50.25" customHeight="1">
      <c r="A70" s="46">
        <v>621</v>
      </c>
      <c r="B70" s="49" t="s">
        <v>349</v>
      </c>
      <c r="C70" s="89" t="s">
        <v>434</v>
      </c>
      <c r="D70" s="50"/>
      <c r="E70" s="66">
        <f>15520-2644</f>
        <v>12876</v>
      </c>
      <c r="F70" s="50"/>
      <c r="G70" s="50"/>
    </row>
    <row r="71" spans="1:7" s="53" customFormat="1" ht="50.25" customHeight="1">
      <c r="A71" s="94">
        <v>43689</v>
      </c>
      <c r="B71" s="68" t="s">
        <v>348</v>
      </c>
      <c r="C71" s="89" t="s">
        <v>347</v>
      </c>
      <c r="D71" s="50"/>
      <c r="E71" s="66">
        <v>4480</v>
      </c>
      <c r="F71" s="50"/>
      <c r="G71" s="50"/>
    </row>
    <row r="72" spans="1:7" s="53" customFormat="1" ht="39.75" customHeight="1">
      <c r="A72" s="73">
        <v>43774</v>
      </c>
      <c r="B72" s="74" t="s">
        <v>351</v>
      </c>
      <c r="C72" s="95" t="s">
        <v>350</v>
      </c>
      <c r="D72" s="84">
        <v>169000</v>
      </c>
      <c r="E72" s="66"/>
      <c r="F72" s="50"/>
      <c r="G72" s="105" t="s">
        <v>390</v>
      </c>
    </row>
    <row r="73" spans="1:7" s="53" customFormat="1" ht="51" customHeight="1">
      <c r="A73" s="106" t="s">
        <v>9</v>
      </c>
      <c r="B73" s="107"/>
      <c r="C73" s="60" t="s">
        <v>284</v>
      </c>
      <c r="D73" s="42">
        <f>SUM(D74:D96)</f>
        <v>79000</v>
      </c>
      <c r="E73" s="42">
        <f>SUM(E74:E96)</f>
        <v>174601</v>
      </c>
      <c r="F73" s="42">
        <f>754893+D73-E73</f>
        <v>659292</v>
      </c>
      <c r="G73" s="42"/>
    </row>
    <row r="74" spans="1:14" s="1" customFormat="1" ht="57.75" customHeight="1">
      <c r="A74" s="73">
        <v>43468</v>
      </c>
      <c r="B74" s="74" t="s">
        <v>358</v>
      </c>
      <c r="C74" s="70" t="s">
        <v>435</v>
      </c>
      <c r="D74" s="84">
        <v>1000</v>
      </c>
      <c r="E74" s="50"/>
      <c r="F74" s="51"/>
      <c r="G74" s="65" t="s">
        <v>389</v>
      </c>
      <c r="J74" s="53"/>
      <c r="K74" s="53"/>
      <c r="L74" s="53"/>
      <c r="M74" s="53"/>
      <c r="N74" s="53"/>
    </row>
    <row r="75" spans="1:7" s="54" customFormat="1" ht="32.25" customHeight="1">
      <c r="A75" s="73">
        <v>43495</v>
      </c>
      <c r="B75" s="74" t="s">
        <v>359</v>
      </c>
      <c r="C75" s="70" t="s">
        <v>436</v>
      </c>
      <c r="D75" s="84">
        <v>1000</v>
      </c>
      <c r="E75" s="50"/>
      <c r="F75" s="51"/>
      <c r="G75" s="65" t="s">
        <v>388</v>
      </c>
    </row>
    <row r="76" spans="1:14" s="54" customFormat="1" ht="32.25" customHeight="1">
      <c r="A76" s="67">
        <v>43469</v>
      </c>
      <c r="B76" s="68" t="s">
        <v>364</v>
      </c>
      <c r="C76" s="71" t="s">
        <v>437</v>
      </c>
      <c r="D76" s="98"/>
      <c r="E76" s="50">
        <v>19086</v>
      </c>
      <c r="F76" s="51"/>
      <c r="G76" s="51"/>
      <c r="J76" s="58"/>
      <c r="K76" s="58"/>
      <c r="L76" s="58"/>
      <c r="M76" s="58"/>
      <c r="N76" s="58"/>
    </row>
    <row r="77" spans="1:7" s="54" customFormat="1" ht="33" customHeight="1">
      <c r="A77" s="67">
        <v>43556</v>
      </c>
      <c r="B77" s="68" t="s">
        <v>360</v>
      </c>
      <c r="C77" s="71" t="s">
        <v>438</v>
      </c>
      <c r="D77" s="98"/>
      <c r="E77" s="69">
        <v>22000</v>
      </c>
      <c r="F77" s="51"/>
      <c r="G77" s="51"/>
    </row>
    <row r="78" spans="1:7" s="54" customFormat="1" ht="33" customHeight="1">
      <c r="A78" s="67">
        <v>43630</v>
      </c>
      <c r="B78" s="68" t="s">
        <v>361</v>
      </c>
      <c r="C78" s="71" t="s">
        <v>439</v>
      </c>
      <c r="D78" s="98"/>
      <c r="E78" s="69">
        <v>25000</v>
      </c>
      <c r="F78" s="51"/>
      <c r="G78" s="51"/>
    </row>
    <row r="79" spans="1:7" s="54" customFormat="1" ht="33" customHeight="1">
      <c r="A79" s="67">
        <v>43621</v>
      </c>
      <c r="B79" s="97" t="s">
        <v>362</v>
      </c>
      <c r="C79" s="71" t="s">
        <v>440</v>
      </c>
      <c r="D79" s="98"/>
      <c r="E79" s="69">
        <v>32025</v>
      </c>
      <c r="F79" s="51"/>
      <c r="G79" s="51"/>
    </row>
    <row r="80" spans="1:7" s="54" customFormat="1" ht="41.25" customHeight="1">
      <c r="A80" s="61">
        <v>43531</v>
      </c>
      <c r="B80" s="62" t="s">
        <v>363</v>
      </c>
      <c r="C80" s="70" t="s">
        <v>435</v>
      </c>
      <c r="D80" s="98">
        <v>1000</v>
      </c>
      <c r="E80" s="51"/>
      <c r="F80" s="51"/>
      <c r="G80" s="65" t="s">
        <v>387</v>
      </c>
    </row>
    <row r="81" spans="1:7" s="54" customFormat="1" ht="33" customHeight="1">
      <c r="A81" s="88">
        <v>43592</v>
      </c>
      <c r="B81" s="87" t="s">
        <v>365</v>
      </c>
      <c r="C81" s="99" t="s">
        <v>441</v>
      </c>
      <c r="D81" s="57"/>
      <c r="E81" s="69">
        <v>10840</v>
      </c>
      <c r="F81" s="51"/>
      <c r="G81" s="51"/>
    </row>
    <row r="82" spans="1:7" s="54" customFormat="1" ht="33" customHeight="1">
      <c r="A82" s="67">
        <v>43613</v>
      </c>
      <c r="B82" s="68" t="s">
        <v>366</v>
      </c>
      <c r="C82" s="71" t="s">
        <v>442</v>
      </c>
      <c r="D82" s="57"/>
      <c r="E82" s="69">
        <v>23650</v>
      </c>
      <c r="F82" s="51"/>
      <c r="G82" s="51"/>
    </row>
    <row r="83" spans="1:7" s="54" customFormat="1" ht="41.25" customHeight="1">
      <c r="A83" s="73">
        <v>43620</v>
      </c>
      <c r="B83" s="74" t="s">
        <v>367</v>
      </c>
      <c r="C83" s="70" t="s">
        <v>436</v>
      </c>
      <c r="D83" s="72">
        <v>1000</v>
      </c>
      <c r="E83" s="48"/>
      <c r="F83" s="48"/>
      <c r="G83" s="65" t="s">
        <v>386</v>
      </c>
    </row>
    <row r="84" spans="1:14" s="56" customFormat="1" ht="42.75" customHeight="1">
      <c r="A84" s="73">
        <v>43636</v>
      </c>
      <c r="B84" s="74" t="s">
        <v>368</v>
      </c>
      <c r="C84" s="70" t="s">
        <v>435</v>
      </c>
      <c r="D84" s="72">
        <v>1000</v>
      </c>
      <c r="E84" s="65"/>
      <c r="F84" s="65"/>
      <c r="G84" s="65" t="s">
        <v>385</v>
      </c>
      <c r="J84" s="59"/>
      <c r="K84" s="59"/>
      <c r="L84" s="59"/>
      <c r="M84" s="59"/>
      <c r="N84" s="59"/>
    </row>
    <row r="85" spans="1:7" ht="39" customHeight="1">
      <c r="A85" s="73">
        <v>43718</v>
      </c>
      <c r="B85" s="74" t="s">
        <v>369</v>
      </c>
      <c r="C85" s="70" t="s">
        <v>436</v>
      </c>
      <c r="D85" s="72">
        <v>1000</v>
      </c>
      <c r="E85" s="65"/>
      <c r="F85" s="65"/>
      <c r="G85" s="65" t="s">
        <v>384</v>
      </c>
    </row>
    <row r="86" spans="1:7" ht="46.5" customHeight="1">
      <c r="A86" s="73">
        <v>43726</v>
      </c>
      <c r="B86" s="74" t="s">
        <v>370</v>
      </c>
      <c r="C86" s="70" t="s">
        <v>435</v>
      </c>
      <c r="D86" s="72">
        <v>1000</v>
      </c>
      <c r="E86" s="65"/>
      <c r="F86" s="65"/>
      <c r="G86" s="65" t="s">
        <v>383</v>
      </c>
    </row>
    <row r="87" spans="1:7" ht="46.5" customHeight="1">
      <c r="A87" s="73">
        <v>43797</v>
      </c>
      <c r="B87" s="76" t="s">
        <v>371</v>
      </c>
      <c r="C87" s="70" t="s">
        <v>436</v>
      </c>
      <c r="D87" s="72">
        <v>1000</v>
      </c>
      <c r="E87" s="65"/>
      <c r="F87" s="65"/>
      <c r="G87" s="65" t="s">
        <v>381</v>
      </c>
    </row>
    <row r="88" spans="1:7" ht="74.25" customHeight="1">
      <c r="A88" s="73">
        <v>43812</v>
      </c>
      <c r="B88" s="76" t="s">
        <v>372</v>
      </c>
      <c r="C88" s="70" t="s">
        <v>435</v>
      </c>
      <c r="D88" s="72">
        <v>1000</v>
      </c>
      <c r="E88" s="69"/>
      <c r="F88" s="65"/>
      <c r="G88" s="65" t="s">
        <v>382</v>
      </c>
    </row>
    <row r="89" spans="1:7" ht="39.75" customHeight="1">
      <c r="A89" s="103">
        <v>43791</v>
      </c>
      <c r="B89" s="104" t="s">
        <v>373</v>
      </c>
      <c r="C89" s="70" t="s">
        <v>443</v>
      </c>
      <c r="D89" s="72">
        <v>10000</v>
      </c>
      <c r="E89" s="69"/>
      <c r="F89" s="65"/>
      <c r="G89" s="65" t="s">
        <v>380</v>
      </c>
    </row>
    <row r="90" spans="1:7" ht="51" customHeight="1">
      <c r="A90" s="106" t="s">
        <v>374</v>
      </c>
      <c r="B90" s="107"/>
      <c r="C90" s="60" t="s">
        <v>375</v>
      </c>
      <c r="D90" s="42">
        <f>SUM(D91:D115)</f>
        <v>30000</v>
      </c>
      <c r="E90" s="42">
        <f>SUM(E91:E115)</f>
        <v>21000</v>
      </c>
      <c r="F90" s="42">
        <f>+D90-E90</f>
        <v>9000</v>
      </c>
      <c r="G90" s="42"/>
    </row>
    <row r="91" spans="1:7" ht="48" customHeight="1">
      <c r="A91" s="61">
        <v>43713</v>
      </c>
      <c r="B91" s="62" t="s">
        <v>376</v>
      </c>
      <c r="C91" s="100" t="s">
        <v>444</v>
      </c>
      <c r="D91" s="102">
        <v>30000</v>
      </c>
      <c r="E91" s="65"/>
      <c r="F91" s="65"/>
      <c r="G91" s="65" t="s">
        <v>378</v>
      </c>
    </row>
    <row r="92" spans="1:7" ht="20.25" customHeight="1">
      <c r="A92" s="92">
        <v>43728</v>
      </c>
      <c r="B92" s="93" t="s">
        <v>377</v>
      </c>
      <c r="C92" s="65" t="s">
        <v>445</v>
      </c>
      <c r="D92" s="65"/>
      <c r="E92" s="101">
        <v>21000</v>
      </c>
      <c r="F92" s="65"/>
      <c r="G92" s="65"/>
    </row>
    <row r="94" spans="1:5" ht="20.25" customHeight="1">
      <c r="A94" s="59" t="s">
        <v>446</v>
      </c>
      <c r="C94" s="59" t="s">
        <v>447</v>
      </c>
      <c r="E94" s="59" t="s">
        <v>448</v>
      </c>
    </row>
    <row r="123" spans="6:7" ht="20.25" customHeight="1">
      <c r="F123" s="9"/>
      <c r="G123" s="9"/>
    </row>
    <row r="124" spans="6:7" ht="20.25" customHeight="1">
      <c r="F124" s="42"/>
      <c r="G124" s="42"/>
    </row>
    <row r="125" spans="6:7" ht="20.25" customHeight="1">
      <c r="F125" s="42"/>
      <c r="G125" s="42"/>
    </row>
    <row r="126" spans="6:7" ht="20.25" customHeight="1">
      <c r="F126" s="50"/>
      <c r="G126" s="50"/>
    </row>
    <row r="127" spans="6:7" ht="20.25" customHeight="1">
      <c r="F127" s="50"/>
      <c r="G127" s="50"/>
    </row>
    <row r="128" spans="6:7" ht="20.25" customHeight="1">
      <c r="F128" s="42"/>
      <c r="G128" s="42"/>
    </row>
    <row r="129" spans="6:7" ht="20.25" customHeight="1">
      <c r="F129" s="51"/>
      <c r="G129" s="51"/>
    </row>
    <row r="130" spans="6:7" ht="20.25" customHeight="1">
      <c r="F130" s="51"/>
      <c r="G130" s="51"/>
    </row>
    <row r="131" spans="6:7" ht="20.25" customHeight="1">
      <c r="F131" s="51"/>
      <c r="G131" s="51"/>
    </row>
    <row r="132" spans="6:7" ht="20.25" customHeight="1">
      <c r="F132" s="51"/>
      <c r="G132" s="51"/>
    </row>
    <row r="133" spans="6:7" ht="20.25" customHeight="1">
      <c r="F133" s="50"/>
      <c r="G133" s="50"/>
    </row>
    <row r="134" spans="6:7" ht="20.25" customHeight="1">
      <c r="F134" s="50"/>
      <c r="G134" s="50"/>
    </row>
    <row r="135" spans="6:7" ht="20.25" customHeight="1">
      <c r="F135" s="42"/>
      <c r="G135" s="42"/>
    </row>
    <row r="136" spans="6:7" ht="20.25" customHeight="1">
      <c r="F136" s="48"/>
      <c r="G136" s="48"/>
    </row>
    <row r="137" spans="6:7" ht="20.25" customHeight="1">
      <c r="F137" s="48"/>
      <c r="G137" s="48"/>
    </row>
    <row r="138" spans="6:7" ht="20.25" customHeight="1">
      <c r="F138" s="48"/>
      <c r="G138" s="48"/>
    </row>
    <row r="139" spans="6:7" ht="20.25" customHeight="1">
      <c r="F139" s="50"/>
      <c r="G139" s="50"/>
    </row>
  </sheetData>
  <sheetProtection/>
  <mergeCells count="11">
    <mergeCell ref="A1:G1"/>
    <mergeCell ref="A2:G2"/>
    <mergeCell ref="A6:B6"/>
    <mergeCell ref="A7:B7"/>
    <mergeCell ref="A5:B5"/>
    <mergeCell ref="A8:B8"/>
    <mergeCell ref="A90:B90"/>
    <mergeCell ref="A73:B73"/>
    <mergeCell ref="A45:B45"/>
    <mergeCell ref="A39:B39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06">
      <selection activeCell="A109" sqref="A109:IV109"/>
    </sheetView>
  </sheetViews>
  <sheetFormatPr defaultColWidth="9.00390625" defaultRowHeight="26.25" customHeight="1"/>
  <cols>
    <col min="1" max="1" width="8.375" style="1" customWidth="1"/>
    <col min="2" max="2" width="7.00390625" style="1" customWidth="1"/>
    <col min="3" max="3" width="44.875" style="1" customWidth="1"/>
    <col min="4" max="5" width="9.00390625" style="1" customWidth="1"/>
    <col min="6" max="6" width="10.625" style="1" customWidth="1"/>
    <col min="7" max="7" width="9.875" style="1" customWidth="1"/>
    <col min="8" max="16384" width="9.00390625" style="1" customWidth="1"/>
  </cols>
  <sheetData>
    <row r="1" spans="1:7" ht="26.25" customHeight="1">
      <c r="A1" s="108" t="s">
        <v>0</v>
      </c>
      <c r="B1" s="108"/>
      <c r="C1" s="108"/>
      <c r="D1" s="108"/>
      <c r="E1" s="108"/>
      <c r="F1" s="108"/>
      <c r="G1" s="108"/>
    </row>
    <row r="2" spans="1:7" ht="26.25" customHeight="1">
      <c r="A2" s="109" t="s">
        <v>10</v>
      </c>
      <c r="B2" s="109"/>
      <c r="C2" s="109"/>
      <c r="D2" s="109"/>
      <c r="E2" s="109"/>
      <c r="F2" s="109"/>
      <c r="G2" s="109"/>
    </row>
    <row r="3" spans="1:7" ht="17.25" customHeight="1">
      <c r="A3" s="2"/>
      <c r="B3" s="2"/>
      <c r="C3" s="2"/>
      <c r="D3" s="2"/>
      <c r="E3" s="2"/>
      <c r="F3" s="3"/>
      <c r="G3" s="4" t="s">
        <v>1</v>
      </c>
    </row>
    <row r="4" spans="1:7" ht="34.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206</v>
      </c>
    </row>
    <row r="5" spans="1:7" ht="26.25" customHeight="1">
      <c r="A5" s="10"/>
      <c r="B5" s="11" t="s">
        <v>264</v>
      </c>
      <c r="C5" s="12" t="s">
        <v>265</v>
      </c>
      <c r="D5" s="42">
        <f>+D6+D12+D17+D65+D73+D109+D11</f>
        <v>718591</v>
      </c>
      <c r="E5" s="42">
        <f>+E6+E12+E17+E65+E73+E109+E11</f>
        <v>893573</v>
      </c>
      <c r="F5" s="42">
        <f>+F6+F12+F17+F65+F73+F109+F11</f>
        <v>1436964</v>
      </c>
      <c r="G5" s="12"/>
    </row>
    <row r="6" spans="1:7" ht="33.75" customHeight="1">
      <c r="A6" s="13" t="s">
        <v>14</v>
      </c>
      <c r="B6" s="11"/>
      <c r="C6" s="12" t="s">
        <v>266</v>
      </c>
      <c r="D6" s="42">
        <f>SUM(D7:D10)</f>
        <v>40000</v>
      </c>
      <c r="E6" s="42">
        <f>SUM(E7:E10)</f>
        <v>43560</v>
      </c>
      <c r="F6" s="42">
        <f>116622+D6-E6</f>
        <v>113062</v>
      </c>
      <c r="G6" s="12"/>
    </row>
    <row r="7" spans="1:7" ht="35.25" customHeight="1">
      <c r="A7" s="14">
        <v>42436</v>
      </c>
      <c r="B7" s="15">
        <v>400016</v>
      </c>
      <c r="C7" s="16" t="s">
        <v>207</v>
      </c>
      <c r="D7" s="37">
        <v>40000</v>
      </c>
      <c r="E7" s="37"/>
      <c r="F7" s="37"/>
      <c r="G7" s="17"/>
    </row>
    <row r="8" spans="1:7" ht="35.25" customHeight="1">
      <c r="A8" s="18">
        <v>42461</v>
      </c>
      <c r="B8" s="19">
        <v>300072</v>
      </c>
      <c r="C8" s="20" t="s">
        <v>13</v>
      </c>
      <c r="D8" s="37"/>
      <c r="E8" s="38">
        <v>2350</v>
      </c>
      <c r="F8" s="37"/>
      <c r="G8" s="17"/>
    </row>
    <row r="9" spans="1:7" ht="35.25" customHeight="1">
      <c r="A9" s="21">
        <v>42468</v>
      </c>
      <c r="B9" s="22">
        <v>300078</v>
      </c>
      <c r="C9" s="20" t="s">
        <v>12</v>
      </c>
      <c r="D9" s="39"/>
      <c r="E9" s="39">
        <f>38800+1610</f>
        <v>40410</v>
      </c>
      <c r="F9" s="39"/>
      <c r="G9" s="23"/>
    </row>
    <row r="10" spans="1:7" ht="22.5" customHeight="1">
      <c r="A10" s="21">
        <v>42475</v>
      </c>
      <c r="B10" s="24">
        <v>300087</v>
      </c>
      <c r="C10" s="20" t="s">
        <v>11</v>
      </c>
      <c r="D10" s="39"/>
      <c r="E10" s="39">
        <v>800</v>
      </c>
      <c r="F10" s="39"/>
      <c r="G10" s="23"/>
    </row>
    <row r="11" spans="1:7" ht="28.5" customHeight="1">
      <c r="A11" s="13" t="s">
        <v>8</v>
      </c>
      <c r="B11" s="11"/>
      <c r="C11" s="12" t="s">
        <v>267</v>
      </c>
      <c r="D11" s="42">
        <v>0</v>
      </c>
      <c r="E11" s="42">
        <v>0</v>
      </c>
      <c r="F11" s="43">
        <f>187600+D11-E11</f>
        <v>187600</v>
      </c>
      <c r="G11" s="25"/>
    </row>
    <row r="12" spans="1:7" ht="28.5" customHeight="1">
      <c r="A12" s="13" t="s">
        <v>15</v>
      </c>
      <c r="B12" s="11"/>
      <c r="C12" s="12" t="s">
        <v>268</v>
      </c>
      <c r="D12" s="42"/>
      <c r="E12" s="42">
        <f>SUM(E13:E16)</f>
        <v>7201</v>
      </c>
      <c r="F12" s="42">
        <f>58309-E12</f>
        <v>51108</v>
      </c>
      <c r="G12" s="12"/>
    </row>
    <row r="13" spans="1:7" ht="50.25" customHeight="1">
      <c r="A13" s="21">
        <v>42730</v>
      </c>
      <c r="B13" s="22">
        <v>300346</v>
      </c>
      <c r="C13" s="20" t="s">
        <v>16</v>
      </c>
      <c r="D13" s="39"/>
      <c r="E13" s="39">
        <v>3319</v>
      </c>
      <c r="F13" s="39"/>
      <c r="G13" s="23"/>
    </row>
    <row r="14" spans="1:7" ht="50.25" customHeight="1">
      <c r="A14" s="21">
        <v>42730</v>
      </c>
      <c r="B14" s="22">
        <v>300346</v>
      </c>
      <c r="C14" s="20" t="s">
        <v>17</v>
      </c>
      <c r="D14" s="39"/>
      <c r="E14" s="39">
        <v>3008</v>
      </c>
      <c r="F14" s="39"/>
      <c r="G14" s="23"/>
    </row>
    <row r="15" spans="1:7" ht="35.25" customHeight="1">
      <c r="A15" s="21">
        <v>42730</v>
      </c>
      <c r="B15" s="22">
        <v>300346</v>
      </c>
      <c r="C15" s="20" t="s">
        <v>18</v>
      </c>
      <c r="D15" s="39"/>
      <c r="E15" s="39">
        <v>442</v>
      </c>
      <c r="F15" s="39"/>
      <c r="G15" s="23"/>
    </row>
    <row r="16" spans="1:7" ht="35.25" customHeight="1">
      <c r="A16" s="21">
        <v>42730</v>
      </c>
      <c r="B16" s="22">
        <v>300346</v>
      </c>
      <c r="C16" s="20" t="s">
        <v>19</v>
      </c>
      <c r="D16" s="39"/>
      <c r="E16" s="39">
        <v>432</v>
      </c>
      <c r="F16" s="39"/>
      <c r="G16" s="23"/>
    </row>
    <row r="17" spans="1:7" ht="43.5" customHeight="1">
      <c r="A17" s="13" t="s">
        <v>20</v>
      </c>
      <c r="B17" s="11"/>
      <c r="C17" s="12" t="s">
        <v>272</v>
      </c>
      <c r="D17" s="42">
        <f>SUM(D18:D64)</f>
        <v>110591</v>
      </c>
      <c r="E17" s="42">
        <f>SUM(E18:E64)</f>
        <v>87256</v>
      </c>
      <c r="F17" s="42">
        <f>9409+D17-E17</f>
        <v>32744</v>
      </c>
      <c r="G17" s="12"/>
    </row>
    <row r="18" spans="1:7" ht="48" customHeight="1">
      <c r="A18" s="14">
        <v>42389</v>
      </c>
      <c r="B18" s="15">
        <v>100018</v>
      </c>
      <c r="C18" s="26" t="s">
        <v>194</v>
      </c>
      <c r="D18" s="37">
        <f>90000+20000+591</f>
        <v>110591</v>
      </c>
      <c r="E18" s="37"/>
      <c r="F18" s="37"/>
      <c r="G18" s="26" t="s">
        <v>193</v>
      </c>
    </row>
    <row r="19" spans="1:7" ht="26.25" customHeight="1">
      <c r="A19" s="18">
        <v>42461</v>
      </c>
      <c r="B19" s="19">
        <v>300072</v>
      </c>
      <c r="C19" s="27" t="s">
        <v>208</v>
      </c>
      <c r="D19" s="39"/>
      <c r="E19" s="39">
        <v>1010</v>
      </c>
      <c r="F19" s="39"/>
      <c r="G19" s="23"/>
    </row>
    <row r="20" spans="1:7" ht="26.25" customHeight="1">
      <c r="A20" s="21">
        <v>42475</v>
      </c>
      <c r="B20" s="24">
        <v>300087</v>
      </c>
      <c r="C20" s="27" t="s">
        <v>209</v>
      </c>
      <c r="D20" s="39"/>
      <c r="E20" s="39">
        <v>600</v>
      </c>
      <c r="F20" s="39"/>
      <c r="G20" s="23"/>
    </row>
    <row r="21" spans="1:7" ht="26.25" customHeight="1">
      <c r="A21" s="21">
        <v>42522</v>
      </c>
      <c r="B21" s="24">
        <v>300125</v>
      </c>
      <c r="C21" s="27" t="s">
        <v>21</v>
      </c>
      <c r="D21" s="39"/>
      <c r="E21" s="39">
        <v>2500</v>
      </c>
      <c r="F21" s="39"/>
      <c r="G21" s="23"/>
    </row>
    <row r="22" spans="1:7" ht="26.25" customHeight="1">
      <c r="A22" s="21">
        <v>42522</v>
      </c>
      <c r="B22" s="24">
        <v>300125</v>
      </c>
      <c r="C22" s="27" t="s">
        <v>22</v>
      </c>
      <c r="D22" s="39"/>
      <c r="E22" s="39">
        <v>417</v>
      </c>
      <c r="F22" s="39"/>
      <c r="G22" s="23"/>
    </row>
    <row r="23" spans="1:7" ht="26.25" customHeight="1">
      <c r="A23" s="21">
        <v>42730</v>
      </c>
      <c r="B23" s="22">
        <v>300346</v>
      </c>
      <c r="C23" s="27" t="s">
        <v>23</v>
      </c>
      <c r="D23" s="39"/>
      <c r="E23" s="39">
        <v>6600</v>
      </c>
      <c r="F23" s="39"/>
      <c r="G23" s="23"/>
    </row>
    <row r="24" spans="1:7" ht="26.25" customHeight="1">
      <c r="A24" s="21">
        <v>42543</v>
      </c>
      <c r="B24" s="22">
        <v>300142</v>
      </c>
      <c r="C24" s="27" t="s">
        <v>24</v>
      </c>
      <c r="D24" s="39"/>
      <c r="E24" s="39">
        <v>1250</v>
      </c>
      <c r="F24" s="39"/>
      <c r="G24" s="23"/>
    </row>
    <row r="25" spans="1:7" ht="36" customHeight="1">
      <c r="A25" s="21">
        <v>42543</v>
      </c>
      <c r="B25" s="22">
        <v>300142</v>
      </c>
      <c r="C25" s="27" t="s">
        <v>25</v>
      </c>
      <c r="D25" s="39"/>
      <c r="E25" s="39">
        <v>3000</v>
      </c>
      <c r="F25" s="39"/>
      <c r="G25" s="23"/>
    </row>
    <row r="26" spans="1:7" ht="26.25" customHeight="1">
      <c r="A26" s="21">
        <v>42543</v>
      </c>
      <c r="B26" s="22">
        <v>300142</v>
      </c>
      <c r="C26" s="27" t="s">
        <v>26</v>
      </c>
      <c r="D26" s="39"/>
      <c r="E26" s="39">
        <v>5500</v>
      </c>
      <c r="F26" s="39"/>
      <c r="G26" s="23"/>
    </row>
    <row r="27" spans="1:7" ht="31.5" customHeight="1">
      <c r="A27" s="18">
        <v>42655</v>
      </c>
      <c r="B27" s="28">
        <v>300250</v>
      </c>
      <c r="C27" s="27" t="s">
        <v>210</v>
      </c>
      <c r="D27" s="40"/>
      <c r="E27" s="39">
        <v>1040</v>
      </c>
      <c r="F27" s="40"/>
      <c r="G27" s="29"/>
    </row>
    <row r="28" spans="1:7" ht="35.25" customHeight="1">
      <c r="A28" s="21">
        <v>42426</v>
      </c>
      <c r="B28" s="24" t="s">
        <v>195</v>
      </c>
      <c r="C28" s="27" t="s">
        <v>211</v>
      </c>
      <c r="D28" s="39"/>
      <c r="E28" s="39">
        <v>1600</v>
      </c>
      <c r="F28" s="44"/>
      <c r="G28" s="30"/>
    </row>
    <row r="29" spans="1:7" ht="35.25" customHeight="1">
      <c r="A29" s="21">
        <v>42447</v>
      </c>
      <c r="B29" s="22">
        <v>300063</v>
      </c>
      <c r="C29" s="27" t="s">
        <v>205</v>
      </c>
      <c r="D29" s="39"/>
      <c r="E29" s="39">
        <v>2400</v>
      </c>
      <c r="F29" s="44"/>
      <c r="G29" s="30"/>
    </row>
    <row r="30" spans="1:7" ht="35.25" customHeight="1">
      <c r="A30" s="21">
        <v>42475</v>
      </c>
      <c r="B30" s="24">
        <v>300087</v>
      </c>
      <c r="C30" s="27" t="s">
        <v>196</v>
      </c>
      <c r="D30" s="39"/>
      <c r="E30" s="39">
        <v>2400</v>
      </c>
      <c r="F30" s="44"/>
      <c r="G30" s="30"/>
    </row>
    <row r="31" spans="1:7" ht="35.25" customHeight="1">
      <c r="A31" s="21">
        <v>42522</v>
      </c>
      <c r="B31" s="24">
        <v>300125</v>
      </c>
      <c r="C31" s="27" t="s">
        <v>197</v>
      </c>
      <c r="D31" s="39"/>
      <c r="E31" s="39">
        <v>4000</v>
      </c>
      <c r="F31" s="44"/>
      <c r="G31" s="30"/>
    </row>
    <row r="32" spans="1:7" ht="35.25" customHeight="1">
      <c r="A32" s="18">
        <v>42527</v>
      </c>
      <c r="B32" s="19">
        <v>300135</v>
      </c>
      <c r="C32" s="27" t="s">
        <v>198</v>
      </c>
      <c r="D32" s="39"/>
      <c r="E32" s="39">
        <v>3200</v>
      </c>
      <c r="F32" s="44"/>
      <c r="G32" s="30"/>
    </row>
    <row r="33" spans="1:7" ht="35.25" customHeight="1">
      <c r="A33" s="21">
        <v>42557</v>
      </c>
      <c r="B33" s="22">
        <v>300158</v>
      </c>
      <c r="C33" s="27" t="s">
        <v>199</v>
      </c>
      <c r="D33" s="39"/>
      <c r="E33" s="39">
        <v>2400</v>
      </c>
      <c r="F33" s="44"/>
      <c r="G33" s="30"/>
    </row>
    <row r="34" spans="1:7" ht="33" customHeight="1">
      <c r="A34" s="18">
        <v>42430</v>
      </c>
      <c r="B34" s="28">
        <v>300039</v>
      </c>
      <c r="C34" s="27" t="s">
        <v>200</v>
      </c>
      <c r="D34" s="39"/>
      <c r="E34" s="39">
        <v>31</v>
      </c>
      <c r="F34" s="44"/>
      <c r="G34" s="30"/>
    </row>
    <row r="35" spans="1:7" ht="33" customHeight="1">
      <c r="A35" s="18">
        <v>42458</v>
      </c>
      <c r="B35" s="28">
        <v>300068</v>
      </c>
      <c r="C35" s="27" t="s">
        <v>201</v>
      </c>
      <c r="D35" s="39"/>
      <c r="E35" s="39">
        <v>46</v>
      </c>
      <c r="F35" s="44"/>
      <c r="G35" s="30"/>
    </row>
    <row r="36" spans="1:7" ht="33" customHeight="1">
      <c r="A36" s="18">
        <v>42493</v>
      </c>
      <c r="B36" s="28">
        <v>300101</v>
      </c>
      <c r="C36" s="27" t="s">
        <v>202</v>
      </c>
      <c r="D36" s="39"/>
      <c r="E36" s="39">
        <v>46</v>
      </c>
      <c r="F36" s="44"/>
      <c r="G36" s="30"/>
    </row>
    <row r="37" spans="1:7" ht="26.25" customHeight="1">
      <c r="A37" s="31">
        <v>42433</v>
      </c>
      <c r="B37" s="9">
        <v>300045</v>
      </c>
      <c r="C37" s="27" t="s">
        <v>203</v>
      </c>
      <c r="D37" s="39"/>
      <c r="E37" s="39">
        <v>114</v>
      </c>
      <c r="F37" s="44"/>
      <c r="G37" s="30"/>
    </row>
    <row r="38" spans="1:7" ht="26.25" customHeight="1">
      <c r="A38" s="21">
        <v>42461</v>
      </c>
      <c r="B38" s="24">
        <v>300071</v>
      </c>
      <c r="C38" s="27" t="s">
        <v>27</v>
      </c>
      <c r="D38" s="39"/>
      <c r="E38" s="39">
        <v>171</v>
      </c>
      <c r="F38" s="44"/>
      <c r="G38" s="30"/>
    </row>
    <row r="39" spans="1:7" ht="26.25" customHeight="1">
      <c r="A39" s="21">
        <v>42492</v>
      </c>
      <c r="B39" s="24">
        <v>300096</v>
      </c>
      <c r="C39" s="27" t="s">
        <v>28</v>
      </c>
      <c r="D39" s="39"/>
      <c r="E39" s="39">
        <v>171</v>
      </c>
      <c r="F39" s="44"/>
      <c r="G39" s="30"/>
    </row>
    <row r="40" spans="1:7" ht="26.25" customHeight="1">
      <c r="A40" s="31">
        <v>42522</v>
      </c>
      <c r="B40" s="9">
        <v>300130</v>
      </c>
      <c r="C40" s="27" t="s">
        <v>29</v>
      </c>
      <c r="D40" s="39"/>
      <c r="E40" s="39">
        <v>285</v>
      </c>
      <c r="F40" s="44"/>
      <c r="G40" s="30"/>
    </row>
    <row r="41" spans="1:7" ht="26.25" customHeight="1">
      <c r="A41" s="31">
        <v>42552</v>
      </c>
      <c r="B41" s="9">
        <v>300149</v>
      </c>
      <c r="C41" s="27" t="s">
        <v>30</v>
      </c>
      <c r="D41" s="39"/>
      <c r="E41" s="39">
        <v>228</v>
      </c>
      <c r="F41" s="44"/>
      <c r="G41" s="30"/>
    </row>
    <row r="42" spans="1:7" ht="26.25" customHeight="1">
      <c r="A42" s="21">
        <v>42583</v>
      </c>
      <c r="B42" s="24">
        <v>300174</v>
      </c>
      <c r="C42" s="27" t="s">
        <v>31</v>
      </c>
      <c r="D42" s="39"/>
      <c r="E42" s="39">
        <v>171</v>
      </c>
      <c r="F42" s="44"/>
      <c r="G42" s="30"/>
    </row>
    <row r="43" spans="1:7" ht="34.5" customHeight="1">
      <c r="A43" s="31">
        <v>42433</v>
      </c>
      <c r="B43" s="9">
        <v>300045</v>
      </c>
      <c r="C43" s="27" t="s">
        <v>204</v>
      </c>
      <c r="D43" s="39"/>
      <c r="E43" s="39">
        <v>96</v>
      </c>
      <c r="F43" s="44"/>
      <c r="G43" s="30"/>
    </row>
    <row r="44" spans="1:7" ht="34.5" customHeight="1">
      <c r="A44" s="21">
        <v>42461</v>
      </c>
      <c r="B44" s="24">
        <v>300071</v>
      </c>
      <c r="C44" s="27" t="s">
        <v>32</v>
      </c>
      <c r="D44" s="39"/>
      <c r="E44" s="39">
        <v>144</v>
      </c>
      <c r="F44" s="44"/>
      <c r="G44" s="30"/>
    </row>
    <row r="45" spans="1:7" ht="34.5" customHeight="1">
      <c r="A45" s="21">
        <v>42492</v>
      </c>
      <c r="B45" s="24">
        <v>300096</v>
      </c>
      <c r="C45" s="27" t="s">
        <v>33</v>
      </c>
      <c r="D45" s="39"/>
      <c r="E45" s="39">
        <v>144</v>
      </c>
      <c r="F45" s="44"/>
      <c r="G45" s="30"/>
    </row>
    <row r="46" spans="1:7" ht="34.5" customHeight="1">
      <c r="A46" s="31">
        <v>42522</v>
      </c>
      <c r="B46" s="9">
        <v>300130</v>
      </c>
      <c r="C46" s="27" t="s">
        <v>34</v>
      </c>
      <c r="D46" s="39"/>
      <c r="E46" s="39">
        <v>240</v>
      </c>
      <c r="F46" s="44"/>
      <c r="G46" s="30"/>
    </row>
    <row r="47" spans="1:7" ht="34.5" customHeight="1">
      <c r="A47" s="31">
        <v>42552</v>
      </c>
      <c r="B47" s="9">
        <v>300149</v>
      </c>
      <c r="C47" s="27" t="s">
        <v>35</v>
      </c>
      <c r="D47" s="39"/>
      <c r="E47" s="39">
        <v>192</v>
      </c>
      <c r="F47" s="44"/>
      <c r="G47" s="30"/>
    </row>
    <row r="48" spans="1:7" ht="34.5" customHeight="1">
      <c r="A48" s="21">
        <v>42583</v>
      </c>
      <c r="B48" s="24">
        <v>300174</v>
      </c>
      <c r="C48" s="27" t="s">
        <v>36</v>
      </c>
      <c r="D48" s="39"/>
      <c r="E48" s="39">
        <v>144</v>
      </c>
      <c r="F48" s="44"/>
      <c r="G48" s="30"/>
    </row>
    <row r="49" spans="1:7" ht="34.5" customHeight="1">
      <c r="A49" s="18">
        <v>42655</v>
      </c>
      <c r="B49" s="28">
        <v>300250</v>
      </c>
      <c r="C49" s="27" t="s">
        <v>37</v>
      </c>
      <c r="D49" s="39"/>
      <c r="E49" s="39">
        <v>4000</v>
      </c>
      <c r="F49" s="39"/>
      <c r="G49" s="23"/>
    </row>
    <row r="50" spans="1:7" ht="34.5" customHeight="1">
      <c r="A50" s="21">
        <v>42683</v>
      </c>
      <c r="B50" s="22">
        <v>300276</v>
      </c>
      <c r="C50" s="27" t="s">
        <v>38</v>
      </c>
      <c r="D50" s="39"/>
      <c r="E50" s="39">
        <v>3200</v>
      </c>
      <c r="F50" s="39"/>
      <c r="G50" s="23"/>
    </row>
    <row r="51" spans="1:7" ht="34.5" customHeight="1">
      <c r="A51" s="21">
        <v>42712</v>
      </c>
      <c r="B51" s="24">
        <v>300313</v>
      </c>
      <c r="C51" s="27" t="s">
        <v>39</v>
      </c>
      <c r="D51" s="39"/>
      <c r="E51" s="39">
        <v>3200</v>
      </c>
      <c r="F51" s="39"/>
      <c r="G51" s="23"/>
    </row>
    <row r="52" spans="1:7" ht="34.5" customHeight="1">
      <c r="A52" s="18">
        <v>42724</v>
      </c>
      <c r="B52" s="28">
        <v>300332</v>
      </c>
      <c r="C52" s="27" t="s">
        <v>40</v>
      </c>
      <c r="D52" s="39"/>
      <c r="E52" s="39">
        <v>4000</v>
      </c>
      <c r="F52" s="39"/>
      <c r="G52" s="23"/>
    </row>
    <row r="53" spans="1:7" ht="34.5" customHeight="1">
      <c r="A53" s="18">
        <v>42706</v>
      </c>
      <c r="B53" s="28">
        <v>300306</v>
      </c>
      <c r="C53" s="27" t="s">
        <v>274</v>
      </c>
      <c r="D53" s="39"/>
      <c r="E53" s="39">
        <v>61</v>
      </c>
      <c r="F53" s="39"/>
      <c r="G53" s="23"/>
    </row>
    <row r="54" spans="1:7" ht="34.5" customHeight="1">
      <c r="A54" s="21">
        <v>42730</v>
      </c>
      <c r="B54" s="22">
        <v>300346</v>
      </c>
      <c r="C54" s="27" t="s">
        <v>41</v>
      </c>
      <c r="D54" s="39"/>
      <c r="E54" s="39">
        <v>61</v>
      </c>
      <c r="F54" s="39"/>
      <c r="G54" s="23"/>
    </row>
    <row r="55" spans="1:7" ht="34.5" customHeight="1">
      <c r="A55" s="21">
        <v>42730</v>
      </c>
      <c r="B55" s="22">
        <v>300346</v>
      </c>
      <c r="C55" s="27" t="s">
        <v>42</v>
      </c>
      <c r="D55" s="39"/>
      <c r="E55" s="39">
        <v>229</v>
      </c>
      <c r="F55" s="39"/>
      <c r="G55" s="23"/>
    </row>
    <row r="56" spans="1:7" ht="26.25" customHeight="1">
      <c r="A56" s="21">
        <v>42675</v>
      </c>
      <c r="B56" s="22">
        <v>300264</v>
      </c>
      <c r="C56" s="27" t="s">
        <v>43</v>
      </c>
      <c r="D56" s="39"/>
      <c r="E56" s="39">
        <v>285</v>
      </c>
      <c r="F56" s="39"/>
      <c r="G56" s="23"/>
    </row>
    <row r="57" spans="1:7" ht="26.25" customHeight="1">
      <c r="A57" s="21">
        <v>42705</v>
      </c>
      <c r="B57" s="24">
        <v>300302</v>
      </c>
      <c r="C57" s="27" t="s">
        <v>44</v>
      </c>
      <c r="D57" s="39"/>
      <c r="E57" s="39">
        <v>228</v>
      </c>
      <c r="F57" s="39"/>
      <c r="G57" s="23"/>
    </row>
    <row r="58" spans="1:7" ht="26.25" customHeight="1">
      <c r="A58" s="18">
        <v>42726</v>
      </c>
      <c r="B58" s="28">
        <v>300339</v>
      </c>
      <c r="C58" s="27" t="s">
        <v>45</v>
      </c>
      <c r="D58" s="39"/>
      <c r="E58" s="39">
        <v>228</v>
      </c>
      <c r="F58" s="39"/>
      <c r="G58" s="23"/>
    </row>
    <row r="59" spans="1:7" ht="34.5" customHeight="1">
      <c r="A59" s="21">
        <v>42675</v>
      </c>
      <c r="B59" s="22">
        <v>300264</v>
      </c>
      <c r="C59" s="27" t="s">
        <v>46</v>
      </c>
      <c r="D59" s="39"/>
      <c r="E59" s="39">
        <v>240</v>
      </c>
      <c r="F59" s="39"/>
      <c r="G59" s="23"/>
    </row>
    <row r="60" spans="1:7" ht="34.5" customHeight="1">
      <c r="A60" s="21">
        <v>42705</v>
      </c>
      <c r="B60" s="24">
        <v>300302</v>
      </c>
      <c r="C60" s="27" t="s">
        <v>47</v>
      </c>
      <c r="D60" s="39"/>
      <c r="E60" s="39">
        <v>192</v>
      </c>
      <c r="F60" s="39"/>
      <c r="G60" s="23"/>
    </row>
    <row r="61" spans="1:7" ht="34.5" customHeight="1">
      <c r="A61" s="18">
        <v>42726</v>
      </c>
      <c r="B61" s="28">
        <v>300339</v>
      </c>
      <c r="C61" s="27" t="s">
        <v>48</v>
      </c>
      <c r="D61" s="39"/>
      <c r="E61" s="39">
        <v>192</v>
      </c>
      <c r="F61" s="39"/>
      <c r="G61" s="23"/>
    </row>
    <row r="62" spans="1:7" ht="45" customHeight="1">
      <c r="A62" s="18">
        <v>42527</v>
      </c>
      <c r="B62" s="19">
        <v>300135</v>
      </c>
      <c r="C62" s="20" t="s">
        <v>212</v>
      </c>
      <c r="D62" s="39"/>
      <c r="E62" s="39">
        <v>8000</v>
      </c>
      <c r="F62" s="39"/>
      <c r="G62" s="23"/>
    </row>
    <row r="63" spans="1:7" ht="47.25" customHeight="1">
      <c r="A63" s="21">
        <v>42719</v>
      </c>
      <c r="B63" s="22">
        <v>300318</v>
      </c>
      <c r="C63" s="20" t="s">
        <v>213</v>
      </c>
      <c r="D63" s="39"/>
      <c r="E63" s="39">
        <v>8000</v>
      </c>
      <c r="F63" s="39"/>
      <c r="G63" s="23"/>
    </row>
    <row r="64" spans="1:7" ht="47.25" customHeight="1">
      <c r="A64" s="21">
        <v>42590</v>
      </c>
      <c r="B64" s="24" t="s">
        <v>49</v>
      </c>
      <c r="C64" s="32" t="s">
        <v>214</v>
      </c>
      <c r="D64" s="39"/>
      <c r="E64" s="39">
        <v>15000</v>
      </c>
      <c r="F64" s="39"/>
      <c r="G64" s="23"/>
    </row>
    <row r="65" spans="1:7" ht="26.25" customHeight="1">
      <c r="A65" s="13" t="s">
        <v>50</v>
      </c>
      <c r="B65" s="11"/>
      <c r="C65" s="12" t="s">
        <v>269</v>
      </c>
      <c r="D65" s="42">
        <f>SUM(D66:D72)</f>
        <v>19000</v>
      </c>
      <c r="E65" s="42">
        <f>SUM(E66:E72)</f>
        <v>1791</v>
      </c>
      <c r="F65" s="42">
        <f>6000+D65-E65</f>
        <v>23209</v>
      </c>
      <c r="G65" s="12"/>
    </row>
    <row r="66" spans="1:7" ht="26.25" customHeight="1">
      <c r="A66" s="14">
        <v>42496</v>
      </c>
      <c r="B66" s="15">
        <v>100128</v>
      </c>
      <c r="C66" s="26" t="s">
        <v>52</v>
      </c>
      <c r="D66" s="37">
        <v>1000</v>
      </c>
      <c r="E66" s="37"/>
      <c r="F66" s="37"/>
      <c r="G66" s="17" t="s">
        <v>53</v>
      </c>
    </row>
    <row r="67" spans="1:7" ht="26.25" customHeight="1">
      <c r="A67" s="14">
        <v>42496</v>
      </c>
      <c r="B67" s="15">
        <v>100128</v>
      </c>
      <c r="C67" s="26" t="s">
        <v>54</v>
      </c>
      <c r="D67" s="37">
        <v>12000</v>
      </c>
      <c r="E67" s="37"/>
      <c r="F67" s="37"/>
      <c r="G67" s="17" t="s">
        <v>55</v>
      </c>
    </row>
    <row r="68" spans="1:7" ht="26.25" customHeight="1">
      <c r="A68" s="14">
        <v>42496</v>
      </c>
      <c r="B68" s="15">
        <v>100128</v>
      </c>
      <c r="C68" s="26" t="s">
        <v>56</v>
      </c>
      <c r="D68" s="37">
        <v>2000</v>
      </c>
      <c r="E68" s="37"/>
      <c r="F68" s="37"/>
      <c r="G68" s="17" t="s">
        <v>57</v>
      </c>
    </row>
    <row r="69" spans="1:7" ht="26.25" customHeight="1">
      <c r="A69" s="14">
        <v>42496</v>
      </c>
      <c r="B69" s="15">
        <v>100128</v>
      </c>
      <c r="C69" s="26" t="s">
        <v>58</v>
      </c>
      <c r="D69" s="37">
        <v>2000</v>
      </c>
      <c r="E69" s="37"/>
      <c r="F69" s="37"/>
      <c r="G69" s="17" t="s">
        <v>59</v>
      </c>
    </row>
    <row r="70" spans="1:7" ht="26.25" customHeight="1">
      <c r="A70" s="14">
        <v>42496</v>
      </c>
      <c r="B70" s="15">
        <v>100128</v>
      </c>
      <c r="C70" s="26" t="s">
        <v>60</v>
      </c>
      <c r="D70" s="37">
        <v>1000</v>
      </c>
      <c r="E70" s="37"/>
      <c r="F70" s="37"/>
      <c r="G70" s="17" t="s">
        <v>61</v>
      </c>
    </row>
    <row r="71" spans="1:7" ht="26.25" customHeight="1">
      <c r="A71" s="14">
        <v>42496</v>
      </c>
      <c r="B71" s="15">
        <v>100128</v>
      </c>
      <c r="C71" s="26" t="s">
        <v>62</v>
      </c>
      <c r="D71" s="37">
        <v>1000</v>
      </c>
      <c r="E71" s="37"/>
      <c r="F71" s="37"/>
      <c r="G71" s="17" t="s">
        <v>63</v>
      </c>
    </row>
    <row r="72" spans="1:7" ht="48" customHeight="1">
      <c r="A72" s="21">
        <v>42522</v>
      </c>
      <c r="B72" s="24">
        <v>300125</v>
      </c>
      <c r="C72" s="20" t="s">
        <v>51</v>
      </c>
      <c r="D72" s="39"/>
      <c r="E72" s="39">
        <v>1791</v>
      </c>
      <c r="F72" s="39"/>
      <c r="G72" s="23"/>
    </row>
    <row r="73" spans="1:7" ht="32.25" customHeight="1">
      <c r="A73" s="13" t="s">
        <v>64</v>
      </c>
      <c r="B73" s="11"/>
      <c r="C73" s="12" t="s">
        <v>270</v>
      </c>
      <c r="D73" s="42">
        <f>SUM(D74:D108)</f>
        <v>225000</v>
      </c>
      <c r="E73" s="42">
        <f>SUM(E74:E108)</f>
        <v>40463</v>
      </c>
      <c r="F73" s="42">
        <f>+D73-E73</f>
        <v>184537</v>
      </c>
      <c r="G73" s="12"/>
    </row>
    <row r="74" spans="1:7" ht="35.25" customHeight="1">
      <c r="A74" s="14">
        <v>42647</v>
      </c>
      <c r="B74" s="15">
        <v>100259</v>
      </c>
      <c r="C74" s="16" t="s">
        <v>65</v>
      </c>
      <c r="D74" s="37">
        <v>20000</v>
      </c>
      <c r="E74" s="37"/>
      <c r="F74" s="37"/>
      <c r="G74" s="17" t="s">
        <v>66</v>
      </c>
    </row>
    <row r="75" spans="1:7" ht="35.25" customHeight="1">
      <c r="A75" s="14">
        <v>42647</v>
      </c>
      <c r="B75" s="15">
        <v>100259</v>
      </c>
      <c r="C75" s="16" t="s">
        <v>67</v>
      </c>
      <c r="D75" s="37">
        <v>10000</v>
      </c>
      <c r="E75" s="37"/>
      <c r="F75" s="37"/>
      <c r="G75" s="17" t="s">
        <v>68</v>
      </c>
    </row>
    <row r="76" spans="1:7" ht="35.25" customHeight="1">
      <c r="A76" s="14">
        <v>42647</v>
      </c>
      <c r="B76" s="15">
        <v>100259</v>
      </c>
      <c r="C76" s="16" t="s">
        <v>69</v>
      </c>
      <c r="D76" s="37">
        <v>10000</v>
      </c>
      <c r="E76" s="37"/>
      <c r="F76" s="37"/>
      <c r="G76" s="17" t="s">
        <v>70</v>
      </c>
    </row>
    <row r="77" spans="1:7" ht="35.25" customHeight="1">
      <c r="A77" s="14">
        <v>42647</v>
      </c>
      <c r="B77" s="15">
        <v>100259</v>
      </c>
      <c r="C77" s="16" t="s">
        <v>71</v>
      </c>
      <c r="D77" s="37">
        <v>10000</v>
      </c>
      <c r="E77" s="37"/>
      <c r="F77" s="37"/>
      <c r="G77" s="17" t="s">
        <v>72</v>
      </c>
    </row>
    <row r="78" spans="1:7" ht="35.25" customHeight="1">
      <c r="A78" s="14">
        <v>42647</v>
      </c>
      <c r="B78" s="15">
        <v>100259</v>
      </c>
      <c r="C78" s="16" t="s">
        <v>73</v>
      </c>
      <c r="D78" s="37">
        <v>10000</v>
      </c>
      <c r="E78" s="37"/>
      <c r="F78" s="37"/>
      <c r="G78" s="17" t="s">
        <v>74</v>
      </c>
    </row>
    <row r="79" spans="1:7" ht="35.25" customHeight="1">
      <c r="A79" s="14">
        <v>42647</v>
      </c>
      <c r="B79" s="15">
        <v>100259</v>
      </c>
      <c r="C79" s="16" t="s">
        <v>75</v>
      </c>
      <c r="D79" s="37">
        <v>10000</v>
      </c>
      <c r="E79" s="37"/>
      <c r="F79" s="37"/>
      <c r="G79" s="17" t="s">
        <v>76</v>
      </c>
    </row>
    <row r="80" spans="1:7" ht="35.25" customHeight="1">
      <c r="A80" s="14">
        <v>42647</v>
      </c>
      <c r="B80" s="15">
        <v>100259</v>
      </c>
      <c r="C80" s="16" t="s">
        <v>77</v>
      </c>
      <c r="D80" s="37">
        <v>10000</v>
      </c>
      <c r="E80" s="37"/>
      <c r="F80" s="37"/>
      <c r="G80" s="17" t="s">
        <v>78</v>
      </c>
    </row>
    <row r="81" spans="1:7" ht="35.25" customHeight="1">
      <c r="A81" s="14">
        <v>42647</v>
      </c>
      <c r="B81" s="15">
        <v>100259</v>
      </c>
      <c r="C81" s="16" t="s">
        <v>79</v>
      </c>
      <c r="D81" s="37">
        <v>10000</v>
      </c>
      <c r="E81" s="37"/>
      <c r="F81" s="37"/>
      <c r="G81" s="17" t="s">
        <v>80</v>
      </c>
    </row>
    <row r="82" spans="1:7" ht="35.25" customHeight="1">
      <c r="A82" s="14">
        <v>42647</v>
      </c>
      <c r="B82" s="15">
        <v>100259</v>
      </c>
      <c r="C82" s="16" t="s">
        <v>65</v>
      </c>
      <c r="D82" s="37">
        <v>10000</v>
      </c>
      <c r="E82" s="37"/>
      <c r="F82" s="37"/>
      <c r="G82" s="17" t="s">
        <v>81</v>
      </c>
    </row>
    <row r="83" spans="1:7" ht="35.25" customHeight="1">
      <c r="A83" s="14">
        <v>42647</v>
      </c>
      <c r="B83" s="15">
        <v>100259</v>
      </c>
      <c r="C83" s="16" t="s">
        <v>82</v>
      </c>
      <c r="D83" s="37">
        <v>10000</v>
      </c>
      <c r="E83" s="37"/>
      <c r="F83" s="37"/>
      <c r="G83" s="17" t="s">
        <v>83</v>
      </c>
    </row>
    <row r="84" spans="1:7" ht="35.25" customHeight="1">
      <c r="A84" s="14">
        <v>42647</v>
      </c>
      <c r="B84" s="15">
        <v>100259</v>
      </c>
      <c r="C84" s="16" t="s">
        <v>84</v>
      </c>
      <c r="D84" s="37">
        <v>10000</v>
      </c>
      <c r="E84" s="37"/>
      <c r="F84" s="37"/>
      <c r="G84" s="17" t="s">
        <v>85</v>
      </c>
    </row>
    <row r="85" spans="1:7" ht="35.25" customHeight="1">
      <c r="A85" s="14">
        <v>42647</v>
      </c>
      <c r="B85" s="15">
        <v>100259</v>
      </c>
      <c r="C85" s="16" t="s">
        <v>86</v>
      </c>
      <c r="D85" s="37">
        <v>50000</v>
      </c>
      <c r="E85" s="37"/>
      <c r="F85" s="37"/>
      <c r="G85" s="17" t="s">
        <v>87</v>
      </c>
    </row>
    <row r="86" spans="1:7" ht="35.25" customHeight="1">
      <c r="A86" s="14">
        <v>42647</v>
      </c>
      <c r="B86" s="15">
        <v>100259</v>
      </c>
      <c r="C86" s="16" t="s">
        <v>88</v>
      </c>
      <c r="D86" s="37">
        <v>10000</v>
      </c>
      <c r="E86" s="37"/>
      <c r="F86" s="37"/>
      <c r="G86" s="17" t="s">
        <v>89</v>
      </c>
    </row>
    <row r="87" spans="1:7" ht="35.25" customHeight="1">
      <c r="A87" s="14">
        <v>42647</v>
      </c>
      <c r="B87" s="15">
        <v>100259</v>
      </c>
      <c r="C87" s="16" t="s">
        <v>90</v>
      </c>
      <c r="D87" s="37">
        <v>10000</v>
      </c>
      <c r="E87" s="37"/>
      <c r="F87" s="37"/>
      <c r="G87" s="17" t="s">
        <v>91</v>
      </c>
    </row>
    <row r="88" spans="1:7" ht="35.25" customHeight="1">
      <c r="A88" s="14">
        <v>42647</v>
      </c>
      <c r="B88" s="15">
        <v>100259</v>
      </c>
      <c r="C88" s="16" t="s">
        <v>92</v>
      </c>
      <c r="D88" s="37">
        <v>10000</v>
      </c>
      <c r="E88" s="37"/>
      <c r="F88" s="37"/>
      <c r="G88" s="17" t="s">
        <v>93</v>
      </c>
    </row>
    <row r="89" spans="1:7" ht="35.25" customHeight="1">
      <c r="A89" s="14">
        <v>42647</v>
      </c>
      <c r="B89" s="15">
        <v>100259</v>
      </c>
      <c r="C89" s="16" t="s">
        <v>94</v>
      </c>
      <c r="D89" s="37">
        <v>10000</v>
      </c>
      <c r="E89" s="37"/>
      <c r="F89" s="37"/>
      <c r="G89" s="17" t="s">
        <v>95</v>
      </c>
    </row>
    <row r="90" spans="1:7" ht="35.25" customHeight="1">
      <c r="A90" s="14">
        <v>42647</v>
      </c>
      <c r="B90" s="15">
        <v>100259</v>
      </c>
      <c r="C90" s="16" t="s">
        <v>96</v>
      </c>
      <c r="D90" s="37">
        <v>10000</v>
      </c>
      <c r="E90" s="37"/>
      <c r="F90" s="37"/>
      <c r="G90" s="17" t="s">
        <v>97</v>
      </c>
    </row>
    <row r="91" spans="1:7" ht="35.25" customHeight="1">
      <c r="A91" s="14">
        <v>42647</v>
      </c>
      <c r="B91" s="15">
        <v>100259</v>
      </c>
      <c r="C91" s="16" t="s">
        <v>98</v>
      </c>
      <c r="D91" s="37">
        <v>5000</v>
      </c>
      <c r="E91" s="37"/>
      <c r="F91" s="37"/>
      <c r="G91" s="17" t="s">
        <v>99</v>
      </c>
    </row>
    <row r="92" spans="1:7" ht="32.25" customHeight="1">
      <c r="A92" s="21">
        <v>42668</v>
      </c>
      <c r="B92" s="24">
        <v>300258</v>
      </c>
      <c r="C92" s="27" t="s">
        <v>100</v>
      </c>
      <c r="D92" s="39"/>
      <c r="E92" s="39">
        <v>4000</v>
      </c>
      <c r="F92" s="39"/>
      <c r="G92" s="23"/>
    </row>
    <row r="93" spans="1:7" ht="32.25" customHeight="1">
      <c r="A93" s="21">
        <v>42683</v>
      </c>
      <c r="B93" s="22">
        <v>300276</v>
      </c>
      <c r="C93" s="27" t="s">
        <v>101</v>
      </c>
      <c r="D93" s="39"/>
      <c r="E93" s="39">
        <v>3200</v>
      </c>
      <c r="F93" s="39"/>
      <c r="G93" s="23"/>
    </row>
    <row r="94" spans="1:7" ht="32.25" customHeight="1">
      <c r="A94" s="18">
        <v>42724</v>
      </c>
      <c r="B94" s="28">
        <v>300332</v>
      </c>
      <c r="C94" s="27" t="s">
        <v>102</v>
      </c>
      <c r="D94" s="39"/>
      <c r="E94" s="39">
        <v>2400</v>
      </c>
      <c r="F94" s="39"/>
      <c r="G94" s="23"/>
    </row>
    <row r="95" spans="1:7" ht="32.25" customHeight="1">
      <c r="A95" s="18">
        <v>42724</v>
      </c>
      <c r="B95" s="28">
        <v>300332</v>
      </c>
      <c r="C95" s="27" t="s">
        <v>103</v>
      </c>
      <c r="D95" s="39"/>
      <c r="E95" s="39">
        <v>6000</v>
      </c>
      <c r="F95" s="39"/>
      <c r="G95" s="23"/>
    </row>
    <row r="96" spans="1:7" ht="32.25" customHeight="1">
      <c r="A96" s="18">
        <v>42706</v>
      </c>
      <c r="B96" s="28">
        <v>300306</v>
      </c>
      <c r="C96" s="27" t="s">
        <v>104</v>
      </c>
      <c r="D96" s="39"/>
      <c r="E96" s="39">
        <v>61</v>
      </c>
      <c r="F96" s="39"/>
      <c r="G96" s="23"/>
    </row>
    <row r="97" spans="1:7" ht="32.25" customHeight="1">
      <c r="A97" s="21">
        <v>42730</v>
      </c>
      <c r="B97" s="22">
        <v>300346</v>
      </c>
      <c r="C97" s="27" t="s">
        <v>105</v>
      </c>
      <c r="D97" s="39"/>
      <c r="E97" s="39">
        <v>138</v>
      </c>
      <c r="F97" s="39"/>
      <c r="G97" s="23"/>
    </row>
    <row r="98" spans="1:7" ht="32.25" customHeight="1">
      <c r="A98" s="21">
        <v>42730</v>
      </c>
      <c r="B98" s="22">
        <v>300346</v>
      </c>
      <c r="C98" s="27" t="s">
        <v>106</v>
      </c>
      <c r="D98" s="39"/>
      <c r="E98" s="39">
        <v>115</v>
      </c>
      <c r="F98" s="39"/>
      <c r="G98" s="23"/>
    </row>
    <row r="99" spans="1:7" ht="26.25" customHeight="1">
      <c r="A99" s="21">
        <v>42675</v>
      </c>
      <c r="B99" s="22">
        <v>300264</v>
      </c>
      <c r="C99" s="27" t="s">
        <v>107</v>
      </c>
      <c r="D99" s="39"/>
      <c r="E99" s="39">
        <v>285</v>
      </c>
      <c r="F99" s="39"/>
      <c r="G99" s="23"/>
    </row>
    <row r="100" spans="1:7" ht="26.25" customHeight="1">
      <c r="A100" s="21">
        <v>42705</v>
      </c>
      <c r="B100" s="24">
        <v>300302</v>
      </c>
      <c r="C100" s="27" t="s">
        <v>108</v>
      </c>
      <c r="D100" s="39"/>
      <c r="E100" s="39">
        <v>228</v>
      </c>
      <c r="F100" s="39"/>
      <c r="G100" s="23"/>
    </row>
    <row r="101" spans="1:7" ht="26.25" customHeight="1">
      <c r="A101" s="18">
        <v>42726</v>
      </c>
      <c r="B101" s="28">
        <v>300339</v>
      </c>
      <c r="C101" s="27" t="s">
        <v>109</v>
      </c>
      <c r="D101" s="39"/>
      <c r="E101" s="39">
        <v>171</v>
      </c>
      <c r="F101" s="39"/>
      <c r="G101" s="23"/>
    </row>
    <row r="102" spans="1:7" ht="36.75" customHeight="1">
      <c r="A102" s="21">
        <v>42675</v>
      </c>
      <c r="B102" s="22">
        <v>300264</v>
      </c>
      <c r="C102" s="27" t="s">
        <v>110</v>
      </c>
      <c r="D102" s="39"/>
      <c r="E102" s="39">
        <v>240</v>
      </c>
      <c r="F102" s="39"/>
      <c r="G102" s="23"/>
    </row>
    <row r="103" spans="1:7" ht="36.75" customHeight="1">
      <c r="A103" s="21">
        <v>42705</v>
      </c>
      <c r="B103" s="24">
        <v>300302</v>
      </c>
      <c r="C103" s="27" t="s">
        <v>111</v>
      </c>
      <c r="D103" s="39"/>
      <c r="E103" s="39">
        <v>192</v>
      </c>
      <c r="F103" s="39"/>
      <c r="G103" s="23"/>
    </row>
    <row r="104" spans="1:7" ht="36.75" customHeight="1">
      <c r="A104" s="18">
        <v>42726</v>
      </c>
      <c r="B104" s="28">
        <v>300339</v>
      </c>
      <c r="C104" s="27" t="s">
        <v>112</v>
      </c>
      <c r="D104" s="39"/>
      <c r="E104" s="39">
        <v>144</v>
      </c>
      <c r="F104" s="39"/>
      <c r="G104" s="23"/>
    </row>
    <row r="105" spans="1:7" ht="36.75" customHeight="1">
      <c r="A105" s="21">
        <v>42719</v>
      </c>
      <c r="B105" s="22">
        <v>300318</v>
      </c>
      <c r="C105" s="20" t="s">
        <v>215</v>
      </c>
      <c r="D105" s="41"/>
      <c r="E105" s="41">
        <v>4800</v>
      </c>
      <c r="F105" s="41"/>
      <c r="G105" s="33"/>
    </row>
    <row r="106" spans="1:7" ht="36.75" customHeight="1">
      <c r="A106" s="18">
        <v>42713</v>
      </c>
      <c r="B106" s="19" t="s">
        <v>113</v>
      </c>
      <c r="C106" s="20" t="s">
        <v>216</v>
      </c>
      <c r="D106" s="41"/>
      <c r="E106" s="41">
        <v>9000</v>
      </c>
      <c r="F106" s="41"/>
      <c r="G106" s="33"/>
    </row>
    <row r="107" spans="1:7" ht="36.75" customHeight="1">
      <c r="A107" s="34" t="s">
        <v>114</v>
      </c>
      <c r="B107" s="19" t="s">
        <v>115</v>
      </c>
      <c r="C107" s="20" t="s">
        <v>217</v>
      </c>
      <c r="D107" s="45"/>
      <c r="E107" s="41">
        <v>9000</v>
      </c>
      <c r="F107" s="45"/>
      <c r="G107" s="35"/>
    </row>
    <row r="108" spans="1:7" ht="36.75" customHeight="1">
      <c r="A108" s="21">
        <v>42725</v>
      </c>
      <c r="B108" s="22">
        <v>300336</v>
      </c>
      <c r="C108" s="20" t="s">
        <v>116</v>
      </c>
      <c r="D108" s="45"/>
      <c r="E108" s="41">
        <v>489</v>
      </c>
      <c r="F108" s="45"/>
      <c r="G108" s="35"/>
    </row>
    <row r="109" spans="1:7" ht="57.75" customHeight="1">
      <c r="A109" s="13" t="s">
        <v>9</v>
      </c>
      <c r="B109" s="11"/>
      <c r="C109" s="12" t="s">
        <v>273</v>
      </c>
      <c r="D109" s="42">
        <f>SUM(D110:D183)</f>
        <v>324000</v>
      </c>
      <c r="E109" s="42">
        <f>SUM(E110:E183)</f>
        <v>713302</v>
      </c>
      <c r="F109" s="42">
        <f>1234006+D109-E109</f>
        <v>844704</v>
      </c>
      <c r="G109" s="12"/>
    </row>
    <row r="110" spans="1:7" ht="26.25" customHeight="1">
      <c r="A110" s="14">
        <v>42391</v>
      </c>
      <c r="B110" s="15">
        <v>100021</v>
      </c>
      <c r="C110" s="16" t="s">
        <v>149</v>
      </c>
      <c r="D110" s="37">
        <v>10000</v>
      </c>
      <c r="E110" s="37"/>
      <c r="F110" s="37"/>
      <c r="G110" s="23" t="s">
        <v>222</v>
      </c>
    </row>
    <row r="111" spans="1:7" ht="26.25" customHeight="1">
      <c r="A111" s="14">
        <v>42391</v>
      </c>
      <c r="B111" s="15">
        <v>100021</v>
      </c>
      <c r="C111" s="16" t="s">
        <v>150</v>
      </c>
      <c r="D111" s="37">
        <v>10000</v>
      </c>
      <c r="E111" s="37"/>
      <c r="F111" s="37"/>
      <c r="G111" s="23" t="s">
        <v>223</v>
      </c>
    </row>
    <row r="112" spans="1:7" ht="26.25" customHeight="1">
      <c r="A112" s="14">
        <v>42391</v>
      </c>
      <c r="B112" s="15">
        <v>100021</v>
      </c>
      <c r="C112" s="16" t="s">
        <v>151</v>
      </c>
      <c r="D112" s="37">
        <v>10000</v>
      </c>
      <c r="E112" s="37"/>
      <c r="F112" s="37"/>
      <c r="G112" s="23" t="s">
        <v>224</v>
      </c>
    </row>
    <row r="113" spans="1:7" ht="26.25" customHeight="1">
      <c r="A113" s="14">
        <v>42391</v>
      </c>
      <c r="B113" s="15">
        <v>100021</v>
      </c>
      <c r="C113" s="16" t="s">
        <v>152</v>
      </c>
      <c r="D113" s="37">
        <v>10000</v>
      </c>
      <c r="E113" s="37"/>
      <c r="F113" s="37"/>
      <c r="G113" s="23" t="s">
        <v>225</v>
      </c>
    </row>
    <row r="114" spans="1:7" ht="26.25" customHeight="1">
      <c r="A114" s="14">
        <v>42391</v>
      </c>
      <c r="B114" s="15">
        <v>100021</v>
      </c>
      <c r="C114" s="16" t="s">
        <v>153</v>
      </c>
      <c r="D114" s="37">
        <v>3000</v>
      </c>
      <c r="E114" s="37"/>
      <c r="F114" s="37"/>
      <c r="G114" s="23" t="s">
        <v>226</v>
      </c>
    </row>
    <row r="115" spans="1:7" ht="26.25" customHeight="1">
      <c r="A115" s="14">
        <v>42391</v>
      </c>
      <c r="B115" s="15">
        <v>100021</v>
      </c>
      <c r="C115" s="16" t="s">
        <v>154</v>
      </c>
      <c r="D115" s="37">
        <v>2000</v>
      </c>
      <c r="E115" s="37"/>
      <c r="F115" s="37"/>
      <c r="G115" s="23" t="s">
        <v>227</v>
      </c>
    </row>
    <row r="116" spans="1:7" ht="26.25" customHeight="1">
      <c r="A116" s="14">
        <v>42391</v>
      </c>
      <c r="B116" s="15">
        <v>100021</v>
      </c>
      <c r="C116" s="16" t="s">
        <v>155</v>
      </c>
      <c r="D116" s="37">
        <v>5000</v>
      </c>
      <c r="E116" s="37"/>
      <c r="F116" s="37"/>
      <c r="G116" s="23" t="s">
        <v>228</v>
      </c>
    </row>
    <row r="117" spans="1:7" ht="26.25" customHeight="1">
      <c r="A117" s="14">
        <v>42391</v>
      </c>
      <c r="B117" s="15">
        <v>100021</v>
      </c>
      <c r="C117" s="16" t="s">
        <v>156</v>
      </c>
      <c r="D117" s="37">
        <v>3000</v>
      </c>
      <c r="E117" s="37"/>
      <c r="F117" s="37"/>
      <c r="G117" s="23" t="s">
        <v>229</v>
      </c>
    </row>
    <row r="118" spans="1:7" ht="26.25" customHeight="1">
      <c r="A118" s="14">
        <v>42391</v>
      </c>
      <c r="B118" s="15">
        <v>100021</v>
      </c>
      <c r="C118" s="16" t="s">
        <v>157</v>
      </c>
      <c r="D118" s="37">
        <v>10000</v>
      </c>
      <c r="E118" s="37"/>
      <c r="F118" s="37"/>
      <c r="G118" s="23" t="s">
        <v>230</v>
      </c>
    </row>
    <row r="119" spans="1:7" ht="26.25" customHeight="1">
      <c r="A119" s="14">
        <v>42391</v>
      </c>
      <c r="B119" s="15">
        <v>100021</v>
      </c>
      <c r="C119" s="16" t="s">
        <v>158</v>
      </c>
      <c r="D119" s="37">
        <v>3000</v>
      </c>
      <c r="E119" s="37"/>
      <c r="F119" s="37"/>
      <c r="G119" s="23" t="s">
        <v>231</v>
      </c>
    </row>
    <row r="120" spans="1:7" ht="26.25" customHeight="1">
      <c r="A120" s="14">
        <v>42391</v>
      </c>
      <c r="B120" s="15">
        <v>100021</v>
      </c>
      <c r="C120" s="16" t="s">
        <v>159</v>
      </c>
      <c r="D120" s="37">
        <v>3000</v>
      </c>
      <c r="E120" s="37"/>
      <c r="F120" s="37"/>
      <c r="G120" s="23" t="s">
        <v>232</v>
      </c>
    </row>
    <row r="121" spans="1:7" ht="26.25" customHeight="1">
      <c r="A121" s="14">
        <v>42391</v>
      </c>
      <c r="B121" s="15">
        <v>100021</v>
      </c>
      <c r="C121" s="16" t="s">
        <v>160</v>
      </c>
      <c r="D121" s="37">
        <v>3000</v>
      </c>
      <c r="E121" s="37"/>
      <c r="F121" s="37"/>
      <c r="G121" s="23" t="s">
        <v>233</v>
      </c>
    </row>
    <row r="122" spans="1:7" ht="26.25" customHeight="1">
      <c r="A122" s="14">
        <v>42391</v>
      </c>
      <c r="B122" s="15">
        <v>100021</v>
      </c>
      <c r="C122" s="16" t="s">
        <v>161</v>
      </c>
      <c r="D122" s="37">
        <v>3000</v>
      </c>
      <c r="E122" s="37"/>
      <c r="F122" s="37"/>
      <c r="G122" s="23" t="s">
        <v>234</v>
      </c>
    </row>
    <row r="123" spans="1:7" ht="26.25" customHeight="1">
      <c r="A123" s="14">
        <v>42391</v>
      </c>
      <c r="B123" s="15">
        <v>100021</v>
      </c>
      <c r="C123" s="16" t="s">
        <v>162</v>
      </c>
      <c r="D123" s="37">
        <v>1000</v>
      </c>
      <c r="E123" s="37"/>
      <c r="F123" s="37"/>
      <c r="G123" s="23" t="s">
        <v>235</v>
      </c>
    </row>
    <row r="124" spans="1:7" ht="26.25" customHeight="1">
      <c r="A124" s="14">
        <v>42391</v>
      </c>
      <c r="B124" s="15">
        <v>100021</v>
      </c>
      <c r="C124" s="16" t="s">
        <v>163</v>
      </c>
      <c r="D124" s="37">
        <v>5000</v>
      </c>
      <c r="E124" s="37"/>
      <c r="F124" s="37"/>
      <c r="G124" s="23" t="s">
        <v>236</v>
      </c>
    </row>
    <row r="125" spans="1:7" ht="26.25" customHeight="1">
      <c r="A125" s="14">
        <v>42391</v>
      </c>
      <c r="B125" s="15">
        <v>100021</v>
      </c>
      <c r="C125" s="16" t="s">
        <v>164</v>
      </c>
      <c r="D125" s="37">
        <v>15000</v>
      </c>
      <c r="E125" s="37"/>
      <c r="F125" s="37"/>
      <c r="G125" s="23" t="s">
        <v>237</v>
      </c>
    </row>
    <row r="126" spans="1:7" ht="26.25" customHeight="1">
      <c r="A126" s="14">
        <v>42391</v>
      </c>
      <c r="B126" s="15">
        <v>100021</v>
      </c>
      <c r="C126" s="16" t="s">
        <v>165</v>
      </c>
      <c r="D126" s="37">
        <v>5000</v>
      </c>
      <c r="E126" s="37"/>
      <c r="F126" s="37"/>
      <c r="G126" s="23" t="s">
        <v>238</v>
      </c>
    </row>
    <row r="127" spans="1:7" ht="26.25" customHeight="1">
      <c r="A127" s="14">
        <v>42391</v>
      </c>
      <c r="B127" s="15">
        <v>100021</v>
      </c>
      <c r="C127" s="16" t="s">
        <v>166</v>
      </c>
      <c r="D127" s="37">
        <v>5000</v>
      </c>
      <c r="E127" s="37"/>
      <c r="F127" s="37"/>
      <c r="G127" s="23" t="s">
        <v>239</v>
      </c>
    </row>
    <row r="128" spans="1:7" ht="26.25" customHeight="1">
      <c r="A128" s="14">
        <v>42391</v>
      </c>
      <c r="B128" s="15">
        <v>100021</v>
      </c>
      <c r="C128" s="16" t="s">
        <v>167</v>
      </c>
      <c r="D128" s="37">
        <v>1000</v>
      </c>
      <c r="E128" s="37"/>
      <c r="F128" s="37"/>
      <c r="G128" s="23" t="s">
        <v>240</v>
      </c>
    </row>
    <row r="129" spans="1:7" ht="26.25" customHeight="1">
      <c r="A129" s="14">
        <v>42391</v>
      </c>
      <c r="B129" s="15">
        <v>100021</v>
      </c>
      <c r="C129" s="16" t="s">
        <v>168</v>
      </c>
      <c r="D129" s="37">
        <v>1000</v>
      </c>
      <c r="E129" s="37"/>
      <c r="F129" s="37"/>
      <c r="G129" s="23" t="s">
        <v>241</v>
      </c>
    </row>
    <row r="130" spans="1:7" ht="26.25" customHeight="1">
      <c r="A130" s="14">
        <v>42391</v>
      </c>
      <c r="B130" s="15">
        <v>100021</v>
      </c>
      <c r="C130" s="16" t="s">
        <v>169</v>
      </c>
      <c r="D130" s="37">
        <v>1000</v>
      </c>
      <c r="E130" s="37"/>
      <c r="F130" s="37"/>
      <c r="G130" s="23" t="s">
        <v>242</v>
      </c>
    </row>
    <row r="131" spans="1:7" ht="26.25" customHeight="1">
      <c r="A131" s="14">
        <v>42391</v>
      </c>
      <c r="B131" s="15">
        <v>100021</v>
      </c>
      <c r="C131" s="16" t="s">
        <v>170</v>
      </c>
      <c r="D131" s="37">
        <v>2000</v>
      </c>
      <c r="E131" s="37"/>
      <c r="F131" s="37"/>
      <c r="G131" s="23" t="s">
        <v>243</v>
      </c>
    </row>
    <row r="132" spans="1:7" ht="26.25" customHeight="1">
      <c r="A132" s="14">
        <v>42391</v>
      </c>
      <c r="B132" s="15">
        <v>100021</v>
      </c>
      <c r="C132" s="16" t="s">
        <v>171</v>
      </c>
      <c r="D132" s="37">
        <v>3000</v>
      </c>
      <c r="E132" s="37"/>
      <c r="F132" s="37"/>
      <c r="G132" s="23" t="s">
        <v>244</v>
      </c>
    </row>
    <row r="133" spans="1:7" ht="26.25" customHeight="1">
      <c r="A133" s="14">
        <v>42391</v>
      </c>
      <c r="B133" s="15">
        <v>100022</v>
      </c>
      <c r="C133" s="16" t="s">
        <v>172</v>
      </c>
      <c r="D133" s="37">
        <v>50000</v>
      </c>
      <c r="E133" s="37"/>
      <c r="F133" s="37"/>
      <c r="G133" s="23" t="s">
        <v>245</v>
      </c>
    </row>
    <row r="134" spans="1:7" ht="26.25" customHeight="1">
      <c r="A134" s="14">
        <v>42391</v>
      </c>
      <c r="B134" s="15">
        <v>100021</v>
      </c>
      <c r="C134" s="16" t="s">
        <v>173</v>
      </c>
      <c r="D134" s="37">
        <v>10000</v>
      </c>
      <c r="E134" s="37"/>
      <c r="F134" s="37"/>
      <c r="G134" s="23" t="s">
        <v>246</v>
      </c>
    </row>
    <row r="135" spans="1:7" ht="26.25" customHeight="1">
      <c r="A135" s="14">
        <v>42391</v>
      </c>
      <c r="B135" s="15">
        <v>100021</v>
      </c>
      <c r="C135" s="16" t="s">
        <v>174</v>
      </c>
      <c r="D135" s="37">
        <v>5000</v>
      </c>
      <c r="E135" s="37"/>
      <c r="F135" s="37"/>
      <c r="G135" s="23" t="s">
        <v>247</v>
      </c>
    </row>
    <row r="136" spans="1:7" ht="26.25" customHeight="1">
      <c r="A136" s="14">
        <v>42391</v>
      </c>
      <c r="B136" s="15">
        <v>100021</v>
      </c>
      <c r="C136" s="16" t="s">
        <v>175</v>
      </c>
      <c r="D136" s="37">
        <v>5000</v>
      </c>
      <c r="E136" s="37"/>
      <c r="F136" s="37"/>
      <c r="G136" s="23" t="s">
        <v>248</v>
      </c>
    </row>
    <row r="137" spans="1:7" ht="26.25" customHeight="1">
      <c r="A137" s="14">
        <v>42391</v>
      </c>
      <c r="B137" s="15">
        <v>100021</v>
      </c>
      <c r="C137" s="16" t="s">
        <v>176</v>
      </c>
      <c r="D137" s="37">
        <v>5000</v>
      </c>
      <c r="E137" s="37"/>
      <c r="F137" s="37"/>
      <c r="G137" s="23" t="s">
        <v>249</v>
      </c>
    </row>
    <row r="138" spans="1:7" ht="26.25" customHeight="1">
      <c r="A138" s="14">
        <v>42391</v>
      </c>
      <c r="B138" s="15">
        <v>100021</v>
      </c>
      <c r="C138" s="16" t="s">
        <v>177</v>
      </c>
      <c r="D138" s="37">
        <v>10000</v>
      </c>
      <c r="E138" s="37"/>
      <c r="F138" s="37"/>
      <c r="G138" s="23" t="s">
        <v>250</v>
      </c>
    </row>
    <row r="139" spans="1:7" ht="26.25" customHeight="1">
      <c r="A139" s="14">
        <v>42391</v>
      </c>
      <c r="B139" s="15">
        <v>100021</v>
      </c>
      <c r="C139" s="16" t="s">
        <v>178</v>
      </c>
      <c r="D139" s="37">
        <v>3000</v>
      </c>
      <c r="E139" s="37"/>
      <c r="F139" s="37"/>
      <c r="G139" s="23" t="s">
        <v>251</v>
      </c>
    </row>
    <row r="140" spans="1:7" ht="26.25" customHeight="1">
      <c r="A140" s="14">
        <v>42391</v>
      </c>
      <c r="B140" s="15">
        <v>100021</v>
      </c>
      <c r="C140" s="16" t="s">
        <v>179</v>
      </c>
      <c r="D140" s="37">
        <v>3000</v>
      </c>
      <c r="E140" s="37"/>
      <c r="F140" s="37"/>
      <c r="G140" s="23" t="s">
        <v>252</v>
      </c>
    </row>
    <row r="141" spans="1:7" ht="26.25" customHeight="1">
      <c r="A141" s="14">
        <v>42391</v>
      </c>
      <c r="B141" s="15">
        <v>100021</v>
      </c>
      <c r="C141" s="16" t="s">
        <v>180</v>
      </c>
      <c r="D141" s="37">
        <v>3000</v>
      </c>
      <c r="E141" s="37"/>
      <c r="F141" s="37"/>
      <c r="G141" s="23" t="s">
        <v>253</v>
      </c>
    </row>
    <row r="142" spans="1:7" ht="26.25" customHeight="1">
      <c r="A142" s="14">
        <v>42391</v>
      </c>
      <c r="B142" s="15">
        <v>100021</v>
      </c>
      <c r="C142" s="16" t="s">
        <v>181</v>
      </c>
      <c r="D142" s="37">
        <v>5000</v>
      </c>
      <c r="E142" s="37"/>
      <c r="F142" s="37"/>
      <c r="G142" s="23" t="s">
        <v>254</v>
      </c>
    </row>
    <row r="143" spans="1:7" ht="26.25" customHeight="1">
      <c r="A143" s="14">
        <v>42391</v>
      </c>
      <c r="B143" s="15">
        <v>100021</v>
      </c>
      <c r="C143" s="16" t="s">
        <v>182</v>
      </c>
      <c r="D143" s="37">
        <v>5000</v>
      </c>
      <c r="E143" s="37"/>
      <c r="F143" s="37"/>
      <c r="G143" s="23" t="s">
        <v>255</v>
      </c>
    </row>
    <row r="144" spans="1:7" ht="26.25" customHeight="1">
      <c r="A144" s="14">
        <v>42391</v>
      </c>
      <c r="B144" s="15">
        <v>100021</v>
      </c>
      <c r="C144" s="16" t="s">
        <v>183</v>
      </c>
      <c r="D144" s="37">
        <v>5000</v>
      </c>
      <c r="E144" s="37"/>
      <c r="F144" s="37"/>
      <c r="G144" s="23" t="s">
        <v>256</v>
      </c>
    </row>
    <row r="145" spans="1:7" ht="26.25" customHeight="1">
      <c r="A145" s="14">
        <v>42391</v>
      </c>
      <c r="B145" s="15">
        <v>100021</v>
      </c>
      <c r="C145" s="16" t="s">
        <v>184</v>
      </c>
      <c r="D145" s="37">
        <v>5000</v>
      </c>
      <c r="E145" s="37"/>
      <c r="F145" s="37"/>
      <c r="G145" s="23" t="s">
        <v>257</v>
      </c>
    </row>
    <row r="146" spans="1:7" ht="26.25" customHeight="1">
      <c r="A146" s="14">
        <v>42391</v>
      </c>
      <c r="B146" s="15">
        <v>100021</v>
      </c>
      <c r="C146" s="16" t="s">
        <v>185</v>
      </c>
      <c r="D146" s="37">
        <v>23000</v>
      </c>
      <c r="E146" s="37"/>
      <c r="F146" s="37"/>
      <c r="G146" s="23" t="s">
        <v>258</v>
      </c>
    </row>
    <row r="147" spans="1:7" ht="26.25" customHeight="1">
      <c r="A147" s="14">
        <v>42391</v>
      </c>
      <c r="B147" s="15">
        <v>100021</v>
      </c>
      <c r="C147" s="16" t="s">
        <v>186</v>
      </c>
      <c r="D147" s="37">
        <v>6000</v>
      </c>
      <c r="E147" s="37"/>
      <c r="F147" s="37"/>
      <c r="G147" s="23" t="s">
        <v>259</v>
      </c>
    </row>
    <row r="148" spans="1:7" ht="33" customHeight="1">
      <c r="A148" s="14">
        <v>42391</v>
      </c>
      <c r="B148" s="15">
        <v>100021</v>
      </c>
      <c r="C148" s="16" t="s">
        <v>187</v>
      </c>
      <c r="D148" s="37">
        <v>3000</v>
      </c>
      <c r="E148" s="37"/>
      <c r="F148" s="37"/>
      <c r="G148" s="23" t="s">
        <v>260</v>
      </c>
    </row>
    <row r="149" spans="1:7" ht="33" customHeight="1">
      <c r="A149" s="14">
        <v>42396</v>
      </c>
      <c r="B149" s="15">
        <v>100027</v>
      </c>
      <c r="C149" s="16" t="s">
        <v>188</v>
      </c>
      <c r="D149" s="37">
        <v>30000</v>
      </c>
      <c r="E149" s="37"/>
      <c r="F149" s="37"/>
      <c r="G149" s="23" t="s">
        <v>261</v>
      </c>
    </row>
    <row r="150" spans="1:7" ht="26.25" customHeight="1">
      <c r="A150" s="21">
        <v>42437</v>
      </c>
      <c r="B150" s="22">
        <v>300048</v>
      </c>
      <c r="C150" s="36" t="s">
        <v>189</v>
      </c>
      <c r="D150" s="39"/>
      <c r="E150" s="39">
        <v>67500</v>
      </c>
      <c r="F150" s="39"/>
      <c r="G150" s="23"/>
    </row>
    <row r="151" spans="1:7" ht="26.25" customHeight="1">
      <c r="A151" s="21">
        <v>42501</v>
      </c>
      <c r="B151" s="22">
        <v>300116</v>
      </c>
      <c r="C151" s="36" t="s">
        <v>190</v>
      </c>
      <c r="D151" s="39"/>
      <c r="E151" s="39">
        <v>88000</v>
      </c>
      <c r="F151" s="39"/>
      <c r="G151" s="23"/>
    </row>
    <row r="152" spans="1:7" ht="36" customHeight="1">
      <c r="A152" s="21">
        <v>42436</v>
      </c>
      <c r="B152" s="22">
        <v>400016</v>
      </c>
      <c r="C152" s="36" t="s">
        <v>262</v>
      </c>
      <c r="D152" s="39"/>
      <c r="E152" s="39">
        <v>40000</v>
      </c>
      <c r="F152" s="39"/>
      <c r="G152" s="23"/>
    </row>
    <row r="153" spans="1:7" ht="36" customHeight="1">
      <c r="A153" s="21">
        <v>42450</v>
      </c>
      <c r="B153" s="24" t="s">
        <v>191</v>
      </c>
      <c r="C153" s="36" t="s">
        <v>263</v>
      </c>
      <c r="D153" s="39"/>
      <c r="E153" s="39">
        <v>20000</v>
      </c>
      <c r="F153" s="39"/>
      <c r="G153" s="23"/>
    </row>
    <row r="154" spans="1:7" ht="28.5" customHeight="1">
      <c r="A154" s="21">
        <v>42493</v>
      </c>
      <c r="B154" s="22">
        <v>300104</v>
      </c>
      <c r="C154" s="36" t="s">
        <v>192</v>
      </c>
      <c r="D154" s="39"/>
      <c r="E154" s="39">
        <v>74000</v>
      </c>
      <c r="F154" s="39"/>
      <c r="G154" s="23"/>
    </row>
    <row r="155" spans="1:7" ht="35.25" customHeight="1">
      <c r="A155" s="21">
        <v>42382</v>
      </c>
      <c r="B155" s="24" t="s">
        <v>117</v>
      </c>
      <c r="C155" s="27" t="s">
        <v>118</v>
      </c>
      <c r="D155" s="39"/>
      <c r="E155" s="39">
        <v>10497</v>
      </c>
      <c r="F155" s="39"/>
      <c r="G155" s="23"/>
    </row>
    <row r="156" spans="1:7" ht="35.25" customHeight="1">
      <c r="A156" s="14">
        <v>42374</v>
      </c>
      <c r="B156" s="15">
        <v>100007</v>
      </c>
      <c r="C156" s="16" t="s">
        <v>119</v>
      </c>
      <c r="D156" s="37">
        <v>1000</v>
      </c>
      <c r="E156" s="37"/>
      <c r="F156" s="37"/>
      <c r="G156" s="17" t="s">
        <v>120</v>
      </c>
    </row>
    <row r="157" spans="1:7" ht="35.25" customHeight="1">
      <c r="A157" s="14">
        <v>42382</v>
      </c>
      <c r="B157" s="15">
        <v>100010</v>
      </c>
      <c r="C157" s="16" t="s">
        <v>121</v>
      </c>
      <c r="D157" s="37">
        <v>10000</v>
      </c>
      <c r="E157" s="37"/>
      <c r="F157" s="37"/>
      <c r="G157" s="17" t="s">
        <v>122</v>
      </c>
    </row>
    <row r="158" spans="1:7" ht="35.25" customHeight="1">
      <c r="A158" s="14">
        <v>42382</v>
      </c>
      <c r="B158" s="15">
        <v>100010</v>
      </c>
      <c r="C158" s="16" t="s">
        <v>123</v>
      </c>
      <c r="D158" s="37">
        <v>6000</v>
      </c>
      <c r="E158" s="37"/>
      <c r="F158" s="37"/>
      <c r="G158" s="17" t="s">
        <v>124</v>
      </c>
    </row>
    <row r="159" spans="1:7" ht="35.25" customHeight="1">
      <c r="A159" s="14">
        <v>42382</v>
      </c>
      <c r="B159" s="15">
        <v>100010</v>
      </c>
      <c r="C159" s="16" t="s">
        <v>125</v>
      </c>
      <c r="D159" s="37">
        <v>2000</v>
      </c>
      <c r="E159" s="37"/>
      <c r="F159" s="37"/>
      <c r="G159" s="17" t="s">
        <v>126</v>
      </c>
    </row>
    <row r="160" spans="1:7" ht="35.25" customHeight="1">
      <c r="A160" s="14">
        <v>42382</v>
      </c>
      <c r="B160" s="15">
        <v>100010</v>
      </c>
      <c r="C160" s="16" t="s">
        <v>127</v>
      </c>
      <c r="D160" s="37">
        <v>2000</v>
      </c>
      <c r="E160" s="37"/>
      <c r="F160" s="37"/>
      <c r="G160" s="17" t="s">
        <v>128</v>
      </c>
    </row>
    <row r="161" spans="1:7" ht="41.25" customHeight="1">
      <c r="A161" s="21">
        <v>42391</v>
      </c>
      <c r="B161" s="24" t="s">
        <v>129</v>
      </c>
      <c r="C161" s="20" t="s">
        <v>271</v>
      </c>
      <c r="D161" s="39"/>
      <c r="E161" s="39">
        <v>20000</v>
      </c>
      <c r="F161" s="39"/>
      <c r="G161" s="23"/>
    </row>
    <row r="162" spans="1:7" ht="31.5" customHeight="1">
      <c r="A162" s="21">
        <v>42402</v>
      </c>
      <c r="B162" s="22">
        <v>300026</v>
      </c>
      <c r="C162" s="20" t="s">
        <v>130</v>
      </c>
      <c r="D162" s="39"/>
      <c r="E162" s="39">
        <v>15500</v>
      </c>
      <c r="F162" s="39"/>
      <c r="G162" s="23"/>
    </row>
    <row r="163" spans="1:7" ht="33.75" customHeight="1">
      <c r="A163" s="14">
        <v>42402</v>
      </c>
      <c r="B163" s="15">
        <v>100039</v>
      </c>
      <c r="C163" s="16" t="s">
        <v>119</v>
      </c>
      <c r="D163" s="37">
        <v>1000</v>
      </c>
      <c r="E163" s="37"/>
      <c r="F163" s="37"/>
      <c r="G163" s="17" t="s">
        <v>131</v>
      </c>
    </row>
    <row r="164" spans="1:7" ht="33.75" customHeight="1">
      <c r="A164" s="14">
        <v>42431</v>
      </c>
      <c r="B164" s="15">
        <v>100058</v>
      </c>
      <c r="C164" s="16" t="s">
        <v>119</v>
      </c>
      <c r="D164" s="37">
        <v>1000</v>
      </c>
      <c r="E164" s="37"/>
      <c r="F164" s="37"/>
      <c r="G164" s="17" t="s">
        <v>132</v>
      </c>
    </row>
    <row r="165" spans="1:7" ht="33.75" customHeight="1">
      <c r="A165" s="21">
        <v>42451</v>
      </c>
      <c r="B165" s="22">
        <v>300066</v>
      </c>
      <c r="C165" s="36" t="s">
        <v>133</v>
      </c>
      <c r="D165" s="39"/>
      <c r="E165" s="39">
        <v>37200</v>
      </c>
      <c r="F165" s="39"/>
      <c r="G165" s="23"/>
    </row>
    <row r="166" spans="1:7" ht="33.75" customHeight="1">
      <c r="A166" s="21">
        <v>42445</v>
      </c>
      <c r="B166" s="22">
        <v>300059</v>
      </c>
      <c r="C166" s="36" t="s">
        <v>134</v>
      </c>
      <c r="D166" s="39"/>
      <c r="E166" s="39">
        <v>93800</v>
      </c>
      <c r="F166" s="39"/>
      <c r="G166" s="23"/>
    </row>
    <row r="167" spans="1:7" ht="26.25" customHeight="1">
      <c r="A167" s="21">
        <v>42451</v>
      </c>
      <c r="B167" s="22">
        <v>300066</v>
      </c>
      <c r="C167" s="36" t="s">
        <v>135</v>
      </c>
      <c r="D167" s="39"/>
      <c r="E167" s="39">
        <v>48500</v>
      </c>
      <c r="F167" s="39"/>
      <c r="G167" s="23"/>
    </row>
    <row r="168" spans="1:7" ht="35.25" customHeight="1">
      <c r="A168" s="14">
        <v>42458</v>
      </c>
      <c r="B168" s="15">
        <v>100083</v>
      </c>
      <c r="C168" s="16" t="s">
        <v>136</v>
      </c>
      <c r="D168" s="37">
        <v>1000</v>
      </c>
      <c r="E168" s="37"/>
      <c r="F168" s="37"/>
      <c r="G168" s="17" t="s">
        <v>137</v>
      </c>
    </row>
    <row r="169" spans="1:7" ht="35.25" customHeight="1">
      <c r="A169" s="14">
        <v>42478</v>
      </c>
      <c r="B169" s="15">
        <v>100107</v>
      </c>
      <c r="C169" s="16" t="s">
        <v>119</v>
      </c>
      <c r="D169" s="37">
        <v>1000</v>
      </c>
      <c r="E169" s="37"/>
      <c r="F169" s="37"/>
      <c r="G169" s="17" t="s">
        <v>138</v>
      </c>
    </row>
    <row r="170" spans="1:7" ht="35.25" customHeight="1">
      <c r="A170" s="14">
        <v>42496</v>
      </c>
      <c r="B170" s="15">
        <v>100127</v>
      </c>
      <c r="C170" s="16" t="s">
        <v>119</v>
      </c>
      <c r="D170" s="37">
        <v>1000</v>
      </c>
      <c r="E170" s="37"/>
      <c r="F170" s="37"/>
      <c r="G170" s="17" t="s">
        <v>139</v>
      </c>
    </row>
    <row r="171" spans="1:7" ht="26.25" customHeight="1">
      <c r="A171" s="21">
        <v>42522</v>
      </c>
      <c r="B171" s="24">
        <v>300125</v>
      </c>
      <c r="C171" s="20" t="s">
        <v>140</v>
      </c>
      <c r="D171" s="39"/>
      <c r="E171" s="39">
        <v>340</v>
      </c>
      <c r="F171" s="39"/>
      <c r="G171" s="23"/>
    </row>
    <row r="172" spans="1:7" ht="32.25" customHeight="1">
      <c r="A172" s="14">
        <v>42524</v>
      </c>
      <c r="B172" s="15">
        <v>100155</v>
      </c>
      <c r="C172" s="16" t="s">
        <v>136</v>
      </c>
      <c r="D172" s="37">
        <v>1000</v>
      </c>
      <c r="E172" s="37"/>
      <c r="F172" s="37"/>
      <c r="G172" s="17" t="s">
        <v>141</v>
      </c>
    </row>
    <row r="173" spans="1:7" ht="32.25" customHeight="1">
      <c r="A173" s="14">
        <v>42527</v>
      </c>
      <c r="B173" s="15">
        <v>100157</v>
      </c>
      <c r="C173" s="16" t="s">
        <v>119</v>
      </c>
      <c r="D173" s="37">
        <v>1000</v>
      </c>
      <c r="E173" s="37"/>
      <c r="F173" s="37"/>
      <c r="G173" s="17" t="s">
        <v>142</v>
      </c>
    </row>
    <row r="174" spans="1:7" ht="32.25" customHeight="1">
      <c r="A174" s="14">
        <v>42557</v>
      </c>
      <c r="B174" s="15">
        <v>100184</v>
      </c>
      <c r="C174" s="16" t="s">
        <v>119</v>
      </c>
      <c r="D174" s="37">
        <v>1000</v>
      </c>
      <c r="E174" s="37"/>
      <c r="F174" s="37"/>
      <c r="G174" s="17" t="s">
        <v>143</v>
      </c>
    </row>
    <row r="175" spans="1:7" ht="32.25" customHeight="1">
      <c r="A175" s="14">
        <v>42591</v>
      </c>
      <c r="B175" s="15">
        <v>100210</v>
      </c>
      <c r="C175" s="16" t="s">
        <v>119</v>
      </c>
      <c r="D175" s="37">
        <v>1000</v>
      </c>
      <c r="E175" s="37"/>
      <c r="F175" s="37"/>
      <c r="G175" s="17" t="s">
        <v>144</v>
      </c>
    </row>
    <row r="176" spans="1:7" ht="32.25" customHeight="1">
      <c r="A176" s="14">
        <v>42634</v>
      </c>
      <c r="B176" s="15">
        <v>100249</v>
      </c>
      <c r="C176" s="16" t="s">
        <v>136</v>
      </c>
      <c r="D176" s="37">
        <v>1000</v>
      </c>
      <c r="E176" s="37"/>
      <c r="F176" s="37"/>
      <c r="G176" s="17" t="s">
        <v>145</v>
      </c>
    </row>
    <row r="177" spans="1:7" ht="32.25" customHeight="1">
      <c r="A177" s="14">
        <v>42669</v>
      </c>
      <c r="B177" s="15">
        <v>100273</v>
      </c>
      <c r="C177" s="16" t="s">
        <v>119</v>
      </c>
      <c r="D177" s="37">
        <v>1000</v>
      </c>
      <c r="E177" s="37"/>
      <c r="F177" s="37"/>
      <c r="G177" s="17" t="s">
        <v>146</v>
      </c>
    </row>
    <row r="178" spans="1:7" ht="32.25" customHeight="1">
      <c r="A178" s="14">
        <v>42723</v>
      </c>
      <c r="B178" s="15">
        <v>100322</v>
      </c>
      <c r="C178" s="16" t="s">
        <v>136</v>
      </c>
      <c r="D178" s="37">
        <v>1000</v>
      </c>
      <c r="E178" s="37"/>
      <c r="F178" s="37"/>
      <c r="G178" s="17" t="s">
        <v>147</v>
      </c>
    </row>
    <row r="179" spans="1:7" ht="32.25" customHeight="1">
      <c r="A179" s="14">
        <v>42725</v>
      </c>
      <c r="B179" s="15">
        <v>100333</v>
      </c>
      <c r="C179" s="16" t="s">
        <v>136</v>
      </c>
      <c r="D179" s="37">
        <v>1000</v>
      </c>
      <c r="E179" s="37"/>
      <c r="F179" s="37"/>
      <c r="G179" s="17" t="s">
        <v>148</v>
      </c>
    </row>
    <row r="180" spans="1:7" ht="51" customHeight="1">
      <c r="A180" s="21">
        <v>42677</v>
      </c>
      <c r="B180" s="22">
        <v>300268</v>
      </c>
      <c r="C180" s="36" t="s">
        <v>218</v>
      </c>
      <c r="D180" s="39"/>
      <c r="E180" s="39">
        <v>17325</v>
      </c>
      <c r="F180" s="39"/>
      <c r="G180" s="23"/>
    </row>
    <row r="181" spans="1:7" ht="33" customHeight="1">
      <c r="A181" s="21">
        <v>42650</v>
      </c>
      <c r="B181" s="22">
        <v>300248</v>
      </c>
      <c r="C181" s="36" t="s">
        <v>221</v>
      </c>
      <c r="D181" s="39"/>
      <c r="E181" s="39">
        <v>21000</v>
      </c>
      <c r="F181" s="39"/>
      <c r="G181" s="23"/>
    </row>
    <row r="182" spans="1:7" ht="33" customHeight="1">
      <c r="A182" s="21">
        <v>42678</v>
      </c>
      <c r="B182" s="22">
        <v>300274</v>
      </c>
      <c r="C182" s="36" t="s">
        <v>219</v>
      </c>
      <c r="D182" s="39"/>
      <c r="E182" s="39">
        <v>62090</v>
      </c>
      <c r="F182" s="39"/>
      <c r="G182" s="23"/>
    </row>
    <row r="183" spans="1:7" ht="33" customHeight="1">
      <c r="A183" s="21">
        <v>42716</v>
      </c>
      <c r="B183" s="22">
        <v>300316</v>
      </c>
      <c r="C183" s="36" t="s">
        <v>220</v>
      </c>
      <c r="D183" s="39"/>
      <c r="E183" s="39">
        <v>97550</v>
      </c>
      <c r="F183" s="39"/>
      <c r="G183" s="23"/>
    </row>
  </sheetData>
  <sheetProtection/>
  <mergeCells count="2">
    <mergeCell ref="A1:G1"/>
    <mergeCell ref="A2:G2"/>
  </mergeCells>
  <printOptions horizontalCentered="1"/>
  <pageMargins left="0.15748031496062992" right="0.15748031496062992" top="0.24" bottom="0.35433070866141736" header="0.16" footer="0.15748031496062992"/>
  <pageSetup horizontalDpi="600" verticalDpi="600" orientation="portrait" paperSize="9" r:id="rId1"/>
  <headerFooter>
    <oddFooter>&amp;C&amp;P&amp;R&amp;8&amp;Z&amp;F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2020-01-10T06:40:23Z</cp:lastPrinted>
  <dcterms:created xsi:type="dcterms:W3CDTF">2016-01-05T06:50:46Z</dcterms:created>
  <dcterms:modified xsi:type="dcterms:W3CDTF">2020-01-10T06:54:35Z</dcterms:modified>
  <cp:category/>
  <cp:version/>
  <cp:contentType/>
  <cp:contentStatus/>
</cp:coreProperties>
</file>